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ampaolo\Desktop\"/>
    </mc:Choice>
  </mc:AlternateContent>
  <bookViews>
    <workbookView xWindow="0" yWindow="0" windowWidth="19200" windowHeight="11445"/>
  </bookViews>
  <sheets>
    <sheet name="PHANTOM 4 PRO" sheetId="10"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0" l="1"/>
  <c r="B36" i="10" l="1"/>
  <c r="B14" i="10"/>
  <c r="B8" i="10"/>
  <c r="B11" i="10" l="1"/>
  <c r="B9" i="10"/>
  <c r="B21" i="10"/>
  <c r="B23" i="10"/>
  <c r="D23" i="10" s="1"/>
  <c r="B25" i="10" l="1"/>
  <c r="B24" i="10"/>
  <c r="B44" i="10" l="1"/>
  <c r="B46" i="10"/>
  <c r="D46" i="10" s="1"/>
  <c r="B33" i="10"/>
  <c r="B34" i="10" s="1"/>
  <c r="B37" i="10"/>
  <c r="D37" i="10" s="1"/>
</calcChain>
</file>

<file path=xl/sharedStrings.xml><?xml version="1.0" encoding="utf-8"?>
<sst xmlns="http://schemas.openxmlformats.org/spreadsheetml/2006/main" count="78" uniqueCount="64">
  <si>
    <t>pixel</t>
  </si>
  <si>
    <t>cm/pixel</t>
  </si>
  <si>
    <t>m</t>
  </si>
  <si>
    <t>H =</t>
  </si>
  <si>
    <t>imW =</t>
  </si>
  <si>
    <t>mm</t>
  </si>
  <si>
    <t>Sw =</t>
  </si>
  <si>
    <t>imH =</t>
  </si>
  <si>
    <t>larghezza foto a terra =</t>
  </si>
  <si>
    <t>altezza foto a terra =</t>
  </si>
  <si>
    <t>larghezza del sensore</t>
  </si>
  <si>
    <t>intervallo tra gli scatti =</t>
  </si>
  <si>
    <t>s</t>
  </si>
  <si>
    <t>m/s</t>
  </si>
  <si>
    <t>distanza tra due scatti consecutivi =</t>
  </si>
  <si>
    <t>lunghezza focale equivalente a 35 mm</t>
  </si>
  <si>
    <t>imW</t>
  </si>
  <si>
    <t>imH</t>
  </si>
  <si>
    <t>foto</t>
  </si>
  <si>
    <t>sensore</t>
  </si>
  <si>
    <t>Sh =</t>
  </si>
  <si>
    <t>FR imp =</t>
  </si>
  <si>
    <t>F35 imp =</t>
  </si>
  <si>
    <t>GSD reale =</t>
  </si>
  <si>
    <t>distanza reale tra due scatti consecutivi =</t>
  </si>
  <si>
    <t>distanza massima tra le strisciate impostabile =</t>
  </si>
  <si>
    <t>QUOTA DI VOLO E GSD</t>
  </si>
  <si>
    <t>GSD richiesto =</t>
  </si>
  <si>
    <t>percentuale di sovrapposizione longitudinale reale =</t>
  </si>
  <si>
    <t>percentuale di sovrapposizione trasversale reale =</t>
  </si>
  <si>
    <t>percentuale di sovrapposizione longitudinale richiesta =</t>
  </si>
  <si>
    <t>percentuale di sovrapposizione trasversale richiesta =</t>
  </si>
  <si>
    <t>diagonale del sensore</t>
  </si>
  <si>
    <t>d =</t>
  </si>
  <si>
    <t>imD =</t>
  </si>
  <si>
    <t>diagonale foto</t>
  </si>
  <si>
    <t>altezza del sensore</t>
  </si>
  <si>
    <t>cf =</t>
  </si>
  <si>
    <t>crop factor</t>
  </si>
  <si>
    <t>Sh</t>
  </si>
  <si>
    <t>Sw</t>
  </si>
  <si>
    <t>lato perpendicolare alla direzione del moto</t>
  </si>
  <si>
    <t>lato lungo la direzione del moto</t>
  </si>
  <si>
    <t>H max =</t>
  </si>
  <si>
    <t>altezza di volo impostata</t>
  </si>
  <si>
    <r>
      <t xml:space="preserve">altezza di volo </t>
    </r>
    <r>
      <rPr>
        <b/>
        <sz val="11"/>
        <color theme="1"/>
        <rFont val="Calibri"/>
        <family val="2"/>
        <scheme val="minor"/>
      </rPr>
      <t>massima</t>
    </r>
    <r>
      <rPr>
        <sz val="11"/>
        <color theme="1"/>
        <rFont val="Calibri"/>
        <family val="2"/>
        <scheme val="minor"/>
      </rPr>
      <t xml:space="preserve"> impostabile per garantire il GSD</t>
    </r>
  </si>
  <si>
    <t>CARATTERISTICHE DELL'OTTICA E DEL SENSORE</t>
  </si>
  <si>
    <r>
      <t>larghezza foto (</t>
    </r>
    <r>
      <rPr>
        <b/>
        <sz val="11"/>
        <color theme="1"/>
        <rFont val="Calibri"/>
        <family val="2"/>
        <scheme val="minor"/>
      </rPr>
      <t>lato perpendicolare alla direzione del moto</t>
    </r>
    <r>
      <rPr>
        <sz val="11"/>
        <color theme="1"/>
        <rFont val="Calibri"/>
        <family val="2"/>
        <scheme val="minor"/>
      </rPr>
      <t>)</t>
    </r>
  </si>
  <si>
    <r>
      <t>altezza foto (</t>
    </r>
    <r>
      <rPr>
        <b/>
        <sz val="11"/>
        <color theme="1"/>
        <rFont val="Calibri"/>
        <family val="2"/>
        <scheme val="minor"/>
      </rPr>
      <t>lato lungo la direzione del moto</t>
    </r>
    <r>
      <rPr>
        <sz val="11"/>
        <color theme="1"/>
        <rFont val="Calibri"/>
        <family val="2"/>
        <scheme val="minor"/>
      </rPr>
      <t>)</t>
    </r>
  </si>
  <si>
    <t>DISTANZA TRA LE STRISCIATE PARALLELE</t>
  </si>
  <si>
    <t>I colori delle celle hanno i seguenti significati:
- in azzurro le celle che necessitano di un input da parte dell'utente
- in giallo i valori calcolati che vanno presi in considerazione per dedurre i valori di input. Ad esempio: il valore calcolato H max (altezza di volo massima impostabile per garantire il GSD) serve per dedurre il valore di input successivo H (altezza di volo impostata). H non potrà essere maggiore di H max se si vuole garantire il GSD richiesto.
- in arancione i valori di interesse risultanti dal calcolo
- le celle non evidenziate sono di ausilio per i calcoli</t>
  </si>
  <si>
    <t>Il dato di partenza è il GSD richiesto dal quale, in funzione anche dei parametri impostati nella sezione precedente, viene calcolata l'altezza massima di volo. In base all'altezza di volo effettivamente impostata viene dedotto il GSD realmente ottenibile.</t>
  </si>
  <si>
    <t>VELOCITA' DELL'APR E DISTANZA TRA GLI SCATTI</t>
  </si>
  <si>
    <t>I dati di partenza sono la percentuale di sovrapposizione longitudinale delle fotografie e l'intervallo tra gli scatti. In funzione di tali parametri viene calcolata la velocità massima impostabile per l'APR. In base alla velocità effettivamente impostata viene dedotta la percentuale di sovrapposizione reale delle fotografie.</t>
  </si>
  <si>
    <r>
      <t xml:space="preserve">velocità </t>
    </r>
    <r>
      <rPr>
        <b/>
        <sz val="11"/>
        <color theme="1"/>
        <rFont val="Calibri"/>
        <family val="2"/>
        <scheme val="minor"/>
      </rPr>
      <t>massima</t>
    </r>
    <r>
      <rPr>
        <sz val="11"/>
        <color theme="1"/>
        <rFont val="Calibri"/>
        <family val="2"/>
        <scheme val="minor"/>
      </rPr>
      <t xml:space="preserve"> dell'APR impostabile =</t>
    </r>
  </si>
  <si>
    <t>velocità dell'APR impostata =</t>
  </si>
  <si>
    <t>distanza tra le strisciate impostato =</t>
  </si>
  <si>
    <t>lunghezza focale reale della fotocamera</t>
  </si>
  <si>
    <t>GSD (ground sample distance) richiesto</t>
  </si>
  <si>
    <t>GSD reale</t>
  </si>
  <si>
    <t xml:space="preserve">In questa sezione vengono inseriti i dati riguardanti il sensore della fotocamera e dell'ottica. </t>
  </si>
  <si>
    <t>Il dato di partenza è la percentuale di sovrapposizione trasversale delle fotografie dalla quale viene calcolata la distanza massima tra le strisciate parallele percorse dall'APR. La distanza tra le strisciate effettivamente impostata determina la percentuale di sovrapposizione reale delle fotografie.</t>
  </si>
  <si>
    <t>Km/h</t>
  </si>
  <si>
    <t>m/s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</si>
</sst>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DC6014"/>
        <bgColor indexed="64"/>
      </patternFill>
    </fill>
    <fill>
      <patternFill patternType="solid">
        <fgColor theme="4" tint="0.79998168889431442"/>
        <bgColor indexed="64"/>
      </patternFill>
    </fill>
    <fill>
      <patternFill patternType="solid">
        <fgColor theme="5" tint="0.3999755851924192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Fill="1" applyProtection="1">
      <protection locked="0"/>
    </xf>
    <xf numFmtId="0" fontId="3" fillId="0" borderId="0" xfId="0" applyFont="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0" borderId="0" xfId="0" applyAlignment="1" applyProtection="1">
      <alignment horizontal="left"/>
      <protection locked="0"/>
    </xf>
    <xf numFmtId="0" fontId="4" fillId="5" borderId="0" xfId="0" applyFont="1" applyFill="1" applyAlignment="1" applyProtection="1">
      <alignment horizontal="center"/>
      <protection locked="0"/>
    </xf>
    <xf numFmtId="0" fontId="0" fillId="3" borderId="4" xfId="0" applyFill="1" applyBorder="1" applyProtection="1">
      <protection locked="0"/>
    </xf>
    <xf numFmtId="0" fontId="0" fillId="3" borderId="0" xfId="0" applyFill="1" applyBorder="1" applyProtection="1">
      <protection locked="0"/>
    </xf>
    <xf numFmtId="0" fontId="0" fillId="3" borderId="5" xfId="0" applyFill="1" applyBorder="1" applyProtection="1">
      <protection locked="0"/>
    </xf>
    <xf numFmtId="0" fontId="0" fillId="3" borderId="0" xfId="0" applyFill="1" applyBorder="1" applyAlignment="1" applyProtection="1">
      <alignment horizontal="center"/>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2" fontId="4" fillId="5" borderId="0" xfId="0" applyNumberFormat="1" applyFont="1" applyFill="1" applyAlignment="1" applyProtection="1">
      <alignment horizontal="center"/>
      <protection locked="0"/>
    </xf>
    <xf numFmtId="0" fontId="0" fillId="4" borderId="1" xfId="0" applyFill="1" applyBorder="1" applyProtection="1">
      <protection locked="0"/>
    </xf>
    <xf numFmtId="0" fontId="0" fillId="4" borderId="2" xfId="0" applyFill="1" applyBorder="1" applyProtection="1">
      <protection locked="0"/>
    </xf>
    <xf numFmtId="0" fontId="0" fillId="4" borderId="3" xfId="0" applyFill="1" applyBorder="1" applyProtection="1">
      <protection locked="0"/>
    </xf>
    <xf numFmtId="0" fontId="0" fillId="4" borderId="4" xfId="0" applyFill="1" applyBorder="1" applyProtection="1">
      <protection locked="0"/>
    </xf>
    <xf numFmtId="0" fontId="0" fillId="4" borderId="0" xfId="0" applyFill="1" applyBorder="1" applyProtection="1">
      <protection locked="0"/>
    </xf>
    <xf numFmtId="0" fontId="0" fillId="4" borderId="5" xfId="0" applyFill="1" applyBorder="1" applyProtection="1">
      <protection locked="0"/>
    </xf>
    <xf numFmtId="0" fontId="0" fillId="4" borderId="0" xfId="0" applyFill="1" applyBorder="1" applyAlignment="1" applyProtection="1">
      <alignment horizontal="center"/>
      <protection locked="0"/>
    </xf>
    <xf numFmtId="0" fontId="4" fillId="0" borderId="0" xfId="0" applyFont="1" applyAlignment="1" applyProtection="1">
      <alignment horizontal="center"/>
      <protection locked="0"/>
    </xf>
    <xf numFmtId="0" fontId="0" fillId="4" borderId="6" xfId="0" applyFill="1" applyBorder="1" applyProtection="1">
      <protection locked="0"/>
    </xf>
    <xf numFmtId="0" fontId="0" fillId="4" borderId="7" xfId="0" applyFill="1" applyBorder="1" applyProtection="1">
      <protection locked="0"/>
    </xf>
    <xf numFmtId="0" fontId="0" fillId="4" borderId="8" xfId="0" applyFill="1" applyBorder="1" applyProtection="1">
      <protection locked="0"/>
    </xf>
    <xf numFmtId="1" fontId="4" fillId="5" borderId="0" xfId="0" applyNumberFormat="1" applyFont="1" applyFill="1" applyAlignment="1" applyProtection="1">
      <alignment horizontal="center"/>
      <protection locked="0"/>
    </xf>
    <xf numFmtId="0" fontId="5" fillId="0" borderId="0" xfId="0" applyFont="1" applyProtection="1">
      <protection locked="0"/>
    </xf>
    <xf numFmtId="164" fontId="4" fillId="0" borderId="0" xfId="0" applyNumberFormat="1" applyFont="1" applyFill="1" applyAlignment="1" applyProtection="1">
      <alignment horizontal="center"/>
      <protection locked="0"/>
    </xf>
    <xf numFmtId="9" fontId="4" fillId="5" borderId="0" xfId="1" applyFont="1" applyFill="1" applyAlignment="1" applyProtection="1">
      <alignment horizontal="center"/>
      <protection locked="0"/>
    </xf>
    <xf numFmtId="0" fontId="0" fillId="0" borderId="0" xfId="0" applyAlignment="1" applyProtection="1">
      <alignment horizontal="right"/>
      <protection locked="0"/>
    </xf>
    <xf numFmtId="0" fontId="2" fillId="0" borderId="0" xfId="0" applyFont="1" applyAlignment="1" applyProtection="1">
      <alignment horizontal="center"/>
      <protection locked="0"/>
    </xf>
    <xf numFmtId="164" fontId="4" fillId="5" borderId="0" xfId="0" applyNumberFormat="1" applyFont="1" applyFill="1" applyAlignment="1" applyProtection="1">
      <alignment horizontal="center"/>
      <protection locked="0"/>
    </xf>
    <xf numFmtId="2" fontId="4" fillId="0" borderId="0" xfId="0" applyNumberFormat="1" applyFont="1" applyAlignment="1" applyProtection="1">
      <alignment horizontal="center"/>
    </xf>
    <xf numFmtId="2" fontId="4" fillId="0" borderId="0" xfId="0" applyNumberFormat="1" applyFont="1" applyFill="1" applyAlignment="1" applyProtection="1">
      <alignment horizontal="center"/>
    </xf>
    <xf numFmtId="1" fontId="4" fillId="0" borderId="0" xfId="0" applyNumberFormat="1" applyFont="1" applyAlignment="1" applyProtection="1">
      <alignment horizontal="center"/>
    </xf>
    <xf numFmtId="164" fontId="4" fillId="0" borderId="0" xfId="0" applyNumberFormat="1" applyFont="1" applyAlignment="1" applyProtection="1">
      <alignment horizontal="center"/>
    </xf>
    <xf numFmtId="164" fontId="4" fillId="0" borderId="0" xfId="0" applyNumberFormat="1" applyFont="1" applyFill="1" applyAlignment="1" applyProtection="1">
      <alignment horizontal="center"/>
    </xf>
    <xf numFmtId="0" fontId="5" fillId="0" borderId="0" xfId="0" applyFont="1" applyProtection="1"/>
    <xf numFmtId="164" fontId="4" fillId="6" borderId="0" xfId="0" applyNumberFormat="1" applyFont="1" applyFill="1" applyAlignment="1" applyProtection="1">
      <alignment horizontal="center"/>
    </xf>
    <xf numFmtId="165" fontId="4" fillId="6" borderId="0" xfId="1" applyNumberFormat="1" applyFont="1" applyFill="1" applyAlignment="1" applyProtection="1">
      <alignment horizontal="center"/>
    </xf>
    <xf numFmtId="164" fontId="4" fillId="2" borderId="0" xfId="0" applyNumberFormat="1" applyFont="1" applyFill="1" applyAlignment="1" applyProtection="1">
      <alignment horizontal="center"/>
    </xf>
    <xf numFmtId="1" fontId="4" fillId="2" borderId="0" xfId="0" applyNumberFormat="1" applyFont="1" applyFill="1" applyAlignment="1" applyProtection="1">
      <alignment horizontal="center"/>
    </xf>
    <xf numFmtId="0" fontId="0" fillId="0" borderId="0" xfId="0" applyAlignment="1" applyProtection="1">
      <alignment horizontal="left" vertical="center" wrapText="1"/>
      <protection locked="0"/>
    </xf>
    <xf numFmtId="164" fontId="4" fillId="5" borderId="0" xfId="0" applyNumberFormat="1" applyFont="1" applyFill="1" applyAlignment="1" applyProtection="1">
      <alignment horizontal="center"/>
    </xf>
    <xf numFmtId="0" fontId="0" fillId="5" borderId="0" xfId="0" applyFill="1" applyProtection="1">
      <protection locked="0"/>
    </xf>
    <xf numFmtId="0" fontId="0" fillId="0" borderId="0" xfId="0" applyAlignment="1" applyProtection="1">
      <alignment horizontal="left" vertical="center" wrapText="1"/>
      <protection locked="0"/>
    </xf>
  </cellXfs>
  <cellStyles count="2">
    <cellStyle name="Normale" xfId="0" builtinId="0"/>
    <cellStyle name="Percentuale" xfId="1" builtinId="5"/>
  </cellStyles>
  <dxfs count="0"/>
  <tableStyles count="0" defaultTableStyle="TableStyleMedium2" defaultPivotStyle="PivotStyleLight16"/>
  <colors>
    <mruColors>
      <color rgb="FFDC60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topLeftCell="A19" zoomScaleNormal="100" workbookViewId="0">
      <selection activeCell="B35" sqref="B35"/>
    </sheetView>
  </sheetViews>
  <sheetFormatPr defaultRowHeight="15" x14ac:dyDescent="0.25"/>
  <cols>
    <col min="1" max="1" width="51.85546875" style="1" bestFit="1" customWidth="1"/>
    <col min="2" max="2" width="9.140625" style="2"/>
    <col min="3" max="3" width="8.85546875" style="3" bestFit="1" customWidth="1"/>
    <col min="4" max="4" width="11.42578125" style="3" bestFit="1" customWidth="1"/>
    <col min="5" max="5" width="55.140625" style="1" bestFit="1" customWidth="1"/>
    <col min="6" max="12" width="9.140625" style="1"/>
    <col min="13" max="13" width="11.42578125" style="1" bestFit="1" customWidth="1"/>
    <col min="14" max="16384" width="9.140625" style="1"/>
  </cols>
  <sheetData>
    <row r="1" spans="1:12" ht="123.75" customHeight="1" x14ac:dyDescent="0.25">
      <c r="A1" s="49" t="s">
        <v>50</v>
      </c>
      <c r="B1" s="49"/>
      <c r="C1" s="49"/>
      <c r="D1" s="49"/>
      <c r="E1" s="49"/>
      <c r="F1" s="49"/>
    </row>
    <row r="3" spans="1:12" ht="15.75" thickBot="1" x14ac:dyDescent="0.3">
      <c r="A3" s="4" t="s">
        <v>46</v>
      </c>
    </row>
    <row r="4" spans="1:12" x14ac:dyDescent="0.25">
      <c r="A4" s="49" t="s">
        <v>60</v>
      </c>
      <c r="B4" s="49"/>
      <c r="C4" s="49"/>
      <c r="D4" s="49"/>
      <c r="E4" s="49"/>
      <c r="F4" s="49"/>
      <c r="I4" s="5"/>
      <c r="J4" s="6"/>
      <c r="K4" s="7"/>
    </row>
    <row r="5" spans="1:12" x14ac:dyDescent="0.25">
      <c r="A5" s="4"/>
      <c r="I5" s="10"/>
      <c r="J5" s="11"/>
      <c r="K5" s="12"/>
    </row>
    <row r="6" spans="1:12" x14ac:dyDescent="0.25">
      <c r="A6" s="8" t="s">
        <v>6</v>
      </c>
      <c r="B6" s="9">
        <v>13.2</v>
      </c>
      <c r="C6" s="3" t="s">
        <v>5</v>
      </c>
      <c r="E6" s="1" t="s">
        <v>10</v>
      </c>
      <c r="I6" s="10"/>
      <c r="J6" s="13" t="s">
        <v>18</v>
      </c>
      <c r="K6" s="12"/>
      <c r="L6" s="1" t="s">
        <v>17</v>
      </c>
    </row>
    <row r="7" spans="1:12" x14ac:dyDescent="0.25">
      <c r="A7" s="8" t="s">
        <v>20</v>
      </c>
      <c r="B7" s="9">
        <v>8.8000000000000007</v>
      </c>
      <c r="C7" s="3" t="s">
        <v>5</v>
      </c>
      <c r="E7" s="1" t="s">
        <v>36</v>
      </c>
      <c r="I7" s="10"/>
      <c r="J7" s="11"/>
      <c r="K7" s="12"/>
    </row>
    <row r="8" spans="1:12" ht="15.75" thickBot="1" x14ac:dyDescent="0.3">
      <c r="A8" s="8" t="s">
        <v>33</v>
      </c>
      <c r="B8" s="37">
        <f>SQRT(B6^2+B7^2)</f>
        <v>15.864425612041552</v>
      </c>
      <c r="C8" s="3" t="s">
        <v>5</v>
      </c>
      <c r="E8" s="1" t="s">
        <v>32</v>
      </c>
      <c r="I8" s="14"/>
      <c r="J8" s="15"/>
      <c r="K8" s="16"/>
    </row>
    <row r="9" spans="1:12" x14ac:dyDescent="0.25">
      <c r="A9" s="8" t="s">
        <v>37</v>
      </c>
      <c r="B9" s="36">
        <f>43.2666/B8</f>
        <v>2.7272717624998291</v>
      </c>
      <c r="E9" s="1" t="s">
        <v>38</v>
      </c>
      <c r="J9" s="2" t="s">
        <v>16</v>
      </c>
    </row>
    <row r="10" spans="1:12" ht="15.75" thickBot="1" x14ac:dyDescent="0.3">
      <c r="A10" s="1" t="s">
        <v>21</v>
      </c>
      <c r="B10" s="17">
        <v>8.8000000000000007</v>
      </c>
      <c r="C10" s="3" t="s">
        <v>5</v>
      </c>
      <c r="E10" s="3" t="s">
        <v>57</v>
      </c>
    </row>
    <row r="11" spans="1:12" x14ac:dyDescent="0.25">
      <c r="A11" s="1" t="s">
        <v>22</v>
      </c>
      <c r="B11" s="37">
        <f>B10*43.2666/B8</f>
        <v>23.999991509998498</v>
      </c>
      <c r="C11" s="3" t="s">
        <v>5</v>
      </c>
      <c r="E11" s="1" t="s">
        <v>15</v>
      </c>
      <c r="I11" s="18"/>
      <c r="J11" s="19"/>
      <c r="K11" s="20"/>
    </row>
    <row r="12" spans="1:12" x14ac:dyDescent="0.25">
      <c r="A12" s="1" t="s">
        <v>4</v>
      </c>
      <c r="B12" s="9">
        <v>5472</v>
      </c>
      <c r="C12" s="3" t="s">
        <v>0</v>
      </c>
      <c r="E12" s="1" t="s">
        <v>47</v>
      </c>
      <c r="I12" s="21"/>
      <c r="J12" s="22"/>
      <c r="K12" s="23"/>
    </row>
    <row r="13" spans="1:12" x14ac:dyDescent="0.25">
      <c r="A13" s="1" t="s">
        <v>7</v>
      </c>
      <c r="B13" s="9">
        <v>3648</v>
      </c>
      <c r="C13" s="3" t="s">
        <v>0</v>
      </c>
      <c r="E13" s="1" t="s">
        <v>48</v>
      </c>
      <c r="I13" s="21"/>
      <c r="J13" s="24" t="s">
        <v>19</v>
      </c>
      <c r="K13" s="23"/>
      <c r="L13" s="8" t="s">
        <v>39</v>
      </c>
    </row>
    <row r="14" spans="1:12" x14ac:dyDescent="0.25">
      <c r="A14" s="1" t="s">
        <v>34</v>
      </c>
      <c r="B14" s="38">
        <f>SQRT(B12^2+B13^2)</f>
        <v>6576.5255264463167</v>
      </c>
      <c r="C14" s="3" t="s">
        <v>0</v>
      </c>
      <c r="E14" s="1" t="s">
        <v>35</v>
      </c>
      <c r="I14" s="21"/>
      <c r="J14" s="22"/>
      <c r="K14" s="23"/>
    </row>
    <row r="15" spans="1:12" ht="15.75" thickBot="1" x14ac:dyDescent="0.3">
      <c r="B15" s="25"/>
      <c r="I15" s="26"/>
      <c r="J15" s="27"/>
      <c r="K15" s="28"/>
    </row>
    <row r="16" spans="1:12" x14ac:dyDescent="0.25">
      <c r="B16" s="25"/>
      <c r="J16" s="2" t="s">
        <v>40</v>
      </c>
    </row>
    <row r="17" spans="1:12" x14ac:dyDescent="0.25">
      <c r="A17" s="4" t="s">
        <v>26</v>
      </c>
      <c r="B17" s="25"/>
    </row>
    <row r="18" spans="1:12" ht="36" customHeight="1" x14ac:dyDescent="0.25">
      <c r="A18" s="49" t="s">
        <v>51</v>
      </c>
      <c r="B18" s="49"/>
      <c r="C18" s="49"/>
      <c r="D18" s="49"/>
      <c r="E18" s="49"/>
      <c r="F18" s="49"/>
    </row>
    <row r="19" spans="1:12" x14ac:dyDescent="0.25">
      <c r="A19" s="46"/>
      <c r="B19" s="46"/>
      <c r="C19" s="46"/>
      <c r="D19" s="46"/>
      <c r="E19" s="46"/>
      <c r="F19" s="46"/>
    </row>
    <row r="20" spans="1:12" x14ac:dyDescent="0.25">
      <c r="A20" s="1" t="s">
        <v>27</v>
      </c>
      <c r="B20" s="9">
        <v>3</v>
      </c>
      <c r="C20" s="3" t="s">
        <v>1</v>
      </c>
      <c r="E20" s="1" t="s">
        <v>58</v>
      </c>
    </row>
    <row r="21" spans="1:12" x14ac:dyDescent="0.25">
      <c r="A21" s="1" t="s">
        <v>43</v>
      </c>
      <c r="B21" s="45">
        <f>B14*B20*B10/B8/100</f>
        <v>109.44000000000001</v>
      </c>
      <c r="C21" s="3" t="s">
        <v>2</v>
      </c>
      <c r="E21" s="1" t="s">
        <v>45</v>
      </c>
    </row>
    <row r="22" spans="1:12" x14ac:dyDescent="0.25">
      <c r="A22" s="1" t="s">
        <v>3</v>
      </c>
      <c r="B22" s="29">
        <v>60</v>
      </c>
      <c r="C22" s="3" t="s">
        <v>2</v>
      </c>
      <c r="E22" s="1" t="s">
        <v>44</v>
      </c>
    </row>
    <row r="23" spans="1:12" x14ac:dyDescent="0.25">
      <c r="A23" s="1" t="s">
        <v>23</v>
      </c>
      <c r="B23" s="42">
        <f>B22*100*B8/(B14*B10)</f>
        <v>1.6447368421052628</v>
      </c>
      <c r="C23" s="3" t="s">
        <v>1</v>
      </c>
      <c r="D23" s="41" t="str">
        <f>IF(B23&lt;=B20,"VERIFICATO","NON VERIFICATO: DIMINUISCI LA QUOTA DI VOLO")</f>
        <v>VERIFICATO</v>
      </c>
      <c r="E23" s="1" t="s">
        <v>59</v>
      </c>
    </row>
    <row r="24" spans="1:12" x14ac:dyDescent="0.25">
      <c r="A24" s="1" t="s">
        <v>8</v>
      </c>
      <c r="B24" s="36">
        <f>B12*B23/100</f>
        <v>89.999999999999986</v>
      </c>
      <c r="C24" s="3" t="s">
        <v>2</v>
      </c>
      <c r="E24" s="1" t="s">
        <v>41</v>
      </c>
    </row>
    <row r="25" spans="1:12" x14ac:dyDescent="0.25">
      <c r="A25" s="1" t="s">
        <v>9</v>
      </c>
      <c r="B25" s="36">
        <f>B23*B13/100</f>
        <v>59.999999999999993</v>
      </c>
      <c r="C25" s="3" t="s">
        <v>2</v>
      </c>
      <c r="E25" s="1" t="s">
        <v>42</v>
      </c>
      <c r="H25" s="33"/>
    </row>
    <row r="26" spans="1:12" x14ac:dyDescent="0.25">
      <c r="B26" s="31"/>
      <c r="H26" s="33"/>
      <c r="L26" s="34"/>
    </row>
    <row r="27" spans="1:12" x14ac:dyDescent="0.25">
      <c r="B27" s="31"/>
    </row>
    <row r="28" spans="1:12" x14ac:dyDescent="0.25">
      <c r="A28" s="4" t="s">
        <v>52</v>
      </c>
      <c r="B28" s="25"/>
    </row>
    <row r="29" spans="1:12" ht="51.75" customHeight="1" x14ac:dyDescent="0.25">
      <c r="A29" s="49" t="s">
        <v>53</v>
      </c>
      <c r="B29" s="49"/>
      <c r="C29" s="49"/>
      <c r="D29" s="49"/>
      <c r="E29" s="49"/>
      <c r="F29" s="49"/>
    </row>
    <row r="30" spans="1:12" x14ac:dyDescent="0.25">
      <c r="A30" s="46"/>
      <c r="B30" s="46"/>
      <c r="C30" s="46"/>
      <c r="D30" s="46"/>
      <c r="E30" s="46"/>
      <c r="F30" s="46"/>
      <c r="I30" s="2"/>
    </row>
    <row r="31" spans="1:12" x14ac:dyDescent="0.25">
      <c r="A31" s="1" t="s">
        <v>30</v>
      </c>
      <c r="B31" s="32">
        <v>0.8</v>
      </c>
    </row>
    <row r="32" spans="1:12" x14ac:dyDescent="0.25">
      <c r="A32" s="1" t="s">
        <v>11</v>
      </c>
      <c r="B32" s="9">
        <v>2</v>
      </c>
      <c r="C32" s="3" t="s">
        <v>12</v>
      </c>
    </row>
    <row r="33" spans="1:6" x14ac:dyDescent="0.25">
      <c r="A33" s="1" t="s">
        <v>14</v>
      </c>
      <c r="B33" s="39">
        <f>B25*(1-B31)</f>
        <v>11.999999999999996</v>
      </c>
      <c r="C33" s="3" t="s">
        <v>2</v>
      </c>
    </row>
    <row r="34" spans="1:6" x14ac:dyDescent="0.25">
      <c r="A34" s="1" t="s">
        <v>54</v>
      </c>
      <c r="B34" s="44">
        <f>B33/B32</f>
        <v>5.9999999999999982</v>
      </c>
      <c r="C34" s="3" t="s">
        <v>13</v>
      </c>
    </row>
    <row r="35" spans="1:6" x14ac:dyDescent="0.25">
      <c r="A35" s="1" t="s">
        <v>55</v>
      </c>
      <c r="B35" s="35">
        <v>5</v>
      </c>
      <c r="C35" s="48" t="s">
        <v>63</v>
      </c>
      <c r="D35" s="48">
        <f>B35*3.6</f>
        <v>18</v>
      </c>
      <c r="E35" s="48" t="s">
        <v>62</v>
      </c>
    </row>
    <row r="36" spans="1:6" x14ac:dyDescent="0.25">
      <c r="A36" s="1" t="s">
        <v>24</v>
      </c>
      <c r="B36" s="40">
        <f>B35*B32</f>
        <v>10</v>
      </c>
      <c r="C36" s="3" t="s">
        <v>2</v>
      </c>
      <c r="E36" s="30"/>
    </row>
    <row r="37" spans="1:6" x14ac:dyDescent="0.25">
      <c r="A37" s="1" t="s">
        <v>28</v>
      </c>
      <c r="B37" s="43">
        <f>1-B36/B25</f>
        <v>0.83333333333333326</v>
      </c>
      <c r="D37" s="41" t="str">
        <f>IF(B31&lt;=B37,"VERIFICATO","NON VERIFICATO: DIMINUISCI LA VELOCITA'")</f>
        <v>VERIFICATO</v>
      </c>
      <c r="E37" s="30"/>
    </row>
    <row r="38" spans="1:6" x14ac:dyDescent="0.25">
      <c r="B38" s="31"/>
    </row>
    <row r="39" spans="1:6" x14ac:dyDescent="0.25">
      <c r="B39" s="25"/>
    </row>
    <row r="40" spans="1:6" x14ac:dyDescent="0.25">
      <c r="A40" s="4" t="s">
        <v>49</v>
      </c>
      <c r="B40" s="25"/>
    </row>
    <row r="41" spans="1:6" ht="55.5" customHeight="1" x14ac:dyDescent="0.25">
      <c r="A41" s="49" t="s">
        <v>61</v>
      </c>
      <c r="B41" s="49"/>
      <c r="C41" s="49"/>
      <c r="D41" s="49"/>
      <c r="E41" s="49"/>
      <c r="F41" s="49"/>
    </row>
    <row r="42" spans="1:6" x14ac:dyDescent="0.25">
      <c r="A42" s="4"/>
      <c r="B42" s="25"/>
    </row>
    <row r="43" spans="1:6" x14ac:dyDescent="0.25">
      <c r="A43" s="1" t="s">
        <v>31</v>
      </c>
      <c r="B43" s="32">
        <v>0.8</v>
      </c>
    </row>
    <row r="44" spans="1:6" x14ac:dyDescent="0.25">
      <c r="A44" s="1" t="s">
        <v>25</v>
      </c>
      <c r="B44" s="44">
        <f>B24*(1-B43)</f>
        <v>17.999999999999993</v>
      </c>
      <c r="C44" s="3" t="s">
        <v>2</v>
      </c>
    </row>
    <row r="45" spans="1:6" x14ac:dyDescent="0.25">
      <c r="A45" s="1" t="s">
        <v>56</v>
      </c>
      <c r="B45" s="47">
        <v>16</v>
      </c>
      <c r="C45" s="3" t="s">
        <v>2</v>
      </c>
      <c r="E45" s="30"/>
    </row>
    <row r="46" spans="1:6" x14ac:dyDescent="0.25">
      <c r="A46" s="1" t="s">
        <v>29</v>
      </c>
      <c r="B46" s="43">
        <f>1-B45/B24</f>
        <v>0.82222222222222219</v>
      </c>
      <c r="D46" s="41" t="str">
        <f>IF(B46&gt;=B43,"VERIFICATO","NON VERIFICATO: AUMENTA IL NUMERO DI STRISCIATE")</f>
        <v>VERIFICATO</v>
      </c>
      <c r="E46" s="30"/>
    </row>
    <row r="47" spans="1:6" x14ac:dyDescent="0.25">
      <c r="B47" s="31"/>
      <c r="E47" s="3"/>
    </row>
    <row r="48" spans="1:6" x14ac:dyDescent="0.25">
      <c r="B48" s="25"/>
    </row>
  </sheetData>
  <mergeCells count="5">
    <mergeCell ref="A41:F41"/>
    <mergeCell ref="A1:F1"/>
    <mergeCell ref="A4:F4"/>
    <mergeCell ref="A18:F18"/>
    <mergeCell ref="A29:F29"/>
  </mergeCells>
  <pageMargins left="0.7" right="0.7" top="0.75" bottom="0.75" header="0.3" footer="0.3"/>
  <pageSetup paperSize="9" orientation="portrait" horizontalDpi="4294967293"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PHANTOM 4 PRO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Giampaolo</dc:creator>
  <cp:lastModifiedBy>Giampaolo</cp:lastModifiedBy>
  <dcterms:created xsi:type="dcterms:W3CDTF">2015-07-06T14:46:02Z</dcterms:created>
  <dcterms:modified xsi:type="dcterms:W3CDTF">2019-02-01T09:39:18Z</dcterms:modified>
</cp:coreProperties>
</file>