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BACKUP\DRIVE D\VARIE\SITO INTERNET\VIDEO\18-QUOTE ORTOMETRICHE DA LIVELLAZIONE E DA GNSS\"/>
    </mc:Choice>
  </mc:AlternateContent>
  <bookViews>
    <workbookView xWindow="0" yWindow="0" windowWidth="25200" windowHeight="11535"/>
  </bookViews>
  <sheets>
    <sheet name="QUOTE PUNTI GNSS" sheetId="4" r:id="rId1"/>
  </sheets>
  <calcPr calcId="152511"/>
</workbook>
</file>

<file path=xl/calcChain.xml><?xml version="1.0" encoding="utf-8"?>
<calcChain xmlns="http://schemas.openxmlformats.org/spreadsheetml/2006/main">
  <c r="G122" i="4" l="1"/>
  <c r="G110" i="4"/>
  <c r="I110" i="4" s="1"/>
  <c r="J110" i="4" s="1"/>
  <c r="G74" i="4"/>
  <c r="G62" i="4"/>
  <c r="I62" i="4" s="1"/>
  <c r="J62" i="4" s="1"/>
  <c r="G50" i="4"/>
  <c r="I50" i="4" s="1"/>
  <c r="J50" i="4" s="1"/>
  <c r="G38" i="4"/>
  <c r="I38" i="4" s="1"/>
  <c r="J38" i="4" s="1"/>
  <c r="G26" i="4"/>
  <c r="I26" i="4" s="1"/>
  <c r="J26" i="4" s="1"/>
  <c r="G14" i="4"/>
  <c r="I14" i="4" s="1"/>
  <c r="J14" i="4" s="1"/>
  <c r="G2" i="4"/>
  <c r="G86" i="4"/>
  <c r="I2" i="4"/>
  <c r="J2" i="4" s="1"/>
  <c r="F133" i="4"/>
  <c r="F132" i="4"/>
  <c r="M131" i="4"/>
  <c r="M132" i="4" s="1"/>
  <c r="M127" i="4"/>
  <c r="M128" i="4" s="1"/>
  <c r="L124" i="4"/>
  <c r="L128" i="4" s="1"/>
  <c r="L132" i="4" s="1"/>
  <c r="M123" i="4"/>
  <c r="M124" i="4" s="1"/>
  <c r="L123" i="4"/>
  <c r="L127" i="4" s="1"/>
  <c r="L131" i="4" s="1"/>
  <c r="I122" i="4"/>
  <c r="J122" i="4" s="1"/>
  <c r="D122" i="4"/>
  <c r="F121" i="4"/>
  <c r="F120" i="4"/>
  <c r="M119" i="4" s="1"/>
  <c r="M120" i="4" s="1"/>
  <c r="L112" i="4"/>
  <c r="L116" i="4" s="1"/>
  <c r="L120" i="4" s="1"/>
  <c r="L111" i="4"/>
  <c r="L115" i="4" s="1"/>
  <c r="L119" i="4" s="1"/>
  <c r="D110" i="4"/>
  <c r="F109" i="4"/>
  <c r="M108" i="4"/>
  <c r="F108" i="4"/>
  <c r="M107" i="4"/>
  <c r="M104" i="4"/>
  <c r="M103" i="4"/>
  <c r="M100" i="4"/>
  <c r="L100" i="4"/>
  <c r="L104" i="4" s="1"/>
  <c r="L108" i="4" s="1"/>
  <c r="M99" i="4"/>
  <c r="L99" i="4"/>
  <c r="L103" i="4" s="1"/>
  <c r="L107" i="4" s="1"/>
  <c r="J98" i="4"/>
  <c r="I98" i="4"/>
  <c r="D98" i="4"/>
  <c r="F97" i="4"/>
  <c r="M96" i="4"/>
  <c r="F96" i="4"/>
  <c r="M95" i="4"/>
  <c r="M91" i="4"/>
  <c r="M92" i="4" s="1"/>
  <c r="L88" i="4"/>
  <c r="L92" i="4" s="1"/>
  <c r="L96" i="4" s="1"/>
  <c r="M87" i="4"/>
  <c r="M88" i="4" s="1"/>
  <c r="L87" i="4"/>
  <c r="L91" i="4" s="1"/>
  <c r="L95" i="4" s="1"/>
  <c r="I86" i="4"/>
  <c r="J86" i="4" s="1"/>
  <c r="D86" i="4"/>
  <c r="F85" i="4"/>
  <c r="F84" i="4"/>
  <c r="M83" i="4" s="1"/>
  <c r="M84" i="4" s="1"/>
  <c r="L76" i="4"/>
  <c r="L80" i="4" s="1"/>
  <c r="L84" i="4" s="1"/>
  <c r="L75" i="4"/>
  <c r="L79" i="4" s="1"/>
  <c r="L83" i="4" s="1"/>
  <c r="I74" i="4"/>
  <c r="J74" i="4" s="1"/>
  <c r="D74" i="4"/>
  <c r="F73" i="4"/>
  <c r="M72" i="4"/>
  <c r="F72" i="4"/>
  <c r="M71" i="4"/>
  <c r="M67" i="4"/>
  <c r="M68" i="4" s="1"/>
  <c r="L64" i="4"/>
  <c r="L68" i="4" s="1"/>
  <c r="L72" i="4" s="1"/>
  <c r="M63" i="4"/>
  <c r="M64" i="4" s="1"/>
  <c r="L63" i="4"/>
  <c r="L67" i="4" s="1"/>
  <c r="L71" i="4" s="1"/>
  <c r="D62" i="4"/>
  <c r="F61" i="4"/>
  <c r="F60" i="4"/>
  <c r="M59" i="4"/>
  <c r="M60" i="4" s="1"/>
  <c r="M55" i="4"/>
  <c r="M56" i="4" s="1"/>
  <c r="L52" i="4"/>
  <c r="L56" i="4" s="1"/>
  <c r="L60" i="4" s="1"/>
  <c r="M51" i="4"/>
  <c r="M52" i="4" s="1"/>
  <c r="L51" i="4"/>
  <c r="L55" i="4" s="1"/>
  <c r="L59" i="4" s="1"/>
  <c r="D50" i="4"/>
  <c r="F49" i="4"/>
  <c r="M48" i="4"/>
  <c r="F48" i="4"/>
  <c r="M47" i="4"/>
  <c r="M44" i="4"/>
  <c r="M43" i="4"/>
  <c r="M40" i="4"/>
  <c r="L40" i="4"/>
  <c r="L44" i="4" s="1"/>
  <c r="L48" i="4" s="1"/>
  <c r="M39" i="4"/>
  <c r="L39" i="4"/>
  <c r="L43" i="4" s="1"/>
  <c r="L47" i="4" s="1"/>
  <c r="D38" i="4"/>
  <c r="F37" i="4"/>
  <c r="M27" i="4" s="1"/>
  <c r="M28" i="4" s="1"/>
  <c r="F36" i="4"/>
  <c r="M35" i="4"/>
  <c r="M36" i="4" s="1"/>
  <c r="L28" i="4"/>
  <c r="L32" i="4" s="1"/>
  <c r="L36" i="4" s="1"/>
  <c r="L27" i="4"/>
  <c r="L31" i="4" s="1"/>
  <c r="L35" i="4" s="1"/>
  <c r="D26" i="4"/>
  <c r="F25" i="4"/>
  <c r="M24" i="4"/>
  <c r="L24" i="4"/>
  <c r="F24" i="4"/>
  <c r="M23" i="4"/>
  <c r="M20" i="4"/>
  <c r="M19" i="4"/>
  <c r="M16" i="4"/>
  <c r="L16" i="4"/>
  <c r="L20" i="4" s="1"/>
  <c r="M15" i="4"/>
  <c r="L15" i="4"/>
  <c r="L19" i="4" s="1"/>
  <c r="L23" i="4" s="1"/>
  <c r="D14" i="4"/>
  <c r="F13" i="4"/>
  <c r="M7" i="4" s="1"/>
  <c r="M8" i="4" s="1"/>
  <c r="F12" i="4"/>
  <c r="M11" i="4"/>
  <c r="M12" i="4" s="1"/>
  <c r="L4" i="4"/>
  <c r="L8" i="4" s="1"/>
  <c r="L12" i="4" s="1"/>
  <c r="M3" i="4"/>
  <c r="M4" i="4" s="1"/>
  <c r="L3" i="4"/>
  <c r="L7" i="4" s="1"/>
  <c r="L11" i="4" s="1"/>
  <c r="D2" i="4"/>
  <c r="M31" i="4" l="1"/>
  <c r="M32" i="4" s="1"/>
  <c r="M75" i="4"/>
  <c r="M76" i="4" s="1"/>
  <c r="M79" i="4"/>
  <c r="M80" i="4" s="1"/>
  <c r="M111" i="4"/>
  <c r="M112" i="4" s="1"/>
  <c r="M115" i="4"/>
  <c r="M116" i="4" s="1"/>
</calcChain>
</file>

<file path=xl/sharedStrings.xml><?xml version="1.0" encoding="utf-8"?>
<sst xmlns="http://schemas.openxmlformats.org/spreadsheetml/2006/main" count="44" uniqueCount="24">
  <si>
    <t>GPS</t>
  </si>
  <si>
    <t>GLONASS</t>
  </si>
  <si>
    <t>NUMERO SATELLITI</t>
  </si>
  <si>
    <t>BATTUTA</t>
  </si>
  <si>
    <t>S.Q.M.</t>
  </si>
  <si>
    <t>Qo,media</t>
  </si>
  <si>
    <t>QUOTE ORTOMETRICHE DA RILIEVO GNSS E GRIGLIATI IGM GK2
(Qo)
[m]</t>
  </si>
  <si>
    <t>QUOTA CAPOSALDO DA MONOGRAFIA
(Qc)
[m]</t>
  </si>
  <si>
    <t>S.S.240 - KM 27.900</t>
  </si>
  <si>
    <t>CAPOSALDO</t>
  </si>
  <si>
    <t>S.S.240 - KM 30.070</t>
  </si>
  <si>
    <t>S.S.240 - KM 30.980</t>
  </si>
  <si>
    <t>S.S.240 - KM 32.000</t>
  </si>
  <si>
    <t>S.S.240 - KM 33.930</t>
  </si>
  <si>
    <t>S.S.240 - KM 36.090</t>
  </si>
  <si>
    <t>S.S.240 - KM 34.960</t>
  </si>
  <si>
    <t>S.S.240 - KM 40.000</t>
  </si>
  <si>
    <t>S.S.240 - KM 32.993</t>
  </si>
  <si>
    <t>SC. MATERNA MOLINA</t>
  </si>
  <si>
    <r>
      <t>DISLIVELLO TRA CAPOSALDO E PUNTO MISURATO CON IL LIVELLO
(</t>
    </r>
    <r>
      <rPr>
        <b/>
        <i/>
        <sz val="11"/>
        <color theme="1"/>
        <rFont val="Symbol"/>
        <family val="1"/>
        <charset val="2"/>
      </rPr>
      <t>D</t>
    </r>
    <r>
      <rPr>
        <b/>
        <i/>
        <sz val="11"/>
        <color theme="1"/>
        <rFont val="Calibri"/>
        <family val="2"/>
        <scheme val="minor"/>
      </rPr>
      <t>Q)
[m]</t>
    </r>
  </si>
  <si>
    <t>QUOTA PUNTO CALCOLATA A PARTIRE DAL CAPOSALDO CON IL DISLIVELLO MISURATO
(Qo,calc)
[m]</t>
  </si>
  <si>
    <t>SCARTO TRA QUOTE ORTOMETRICHE
(Qo,calc - Qo,media)
[m]</t>
  </si>
  <si>
    <t>AUSILIO GRAFICI</t>
  </si>
  <si>
    <t>S.S.240 - KM 37.000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</si>
</sst>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Symbol"/>
      <family val="1"/>
      <charset val="2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16" fillId="35" borderId="10" xfId="0" applyFont="1" applyFill="1" applyBorder="1" applyAlignment="1">
      <alignment horizontal="center" vertical="center" wrapText="1"/>
    </xf>
    <xf numFmtId="0" fontId="20" fillId="35" borderId="10" xfId="0" applyFont="1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2" fontId="16" fillId="33" borderId="10" xfId="0" applyNumberFormat="1" applyFont="1" applyFill="1" applyBorder="1" applyAlignment="1">
      <alignment horizontal="center"/>
    </xf>
    <xf numFmtId="164" fontId="16" fillId="33" borderId="10" xfId="0" applyNumberFormat="1" applyFon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2" fontId="16" fillId="34" borderId="10" xfId="0" applyNumberFormat="1" applyFont="1" applyFill="1" applyBorder="1" applyAlignment="1">
      <alignment horizontal="center"/>
    </xf>
    <xf numFmtId="164" fontId="16" fillId="34" borderId="10" xfId="0" applyNumberFormat="1" applyFont="1" applyFill="1" applyBorder="1" applyAlignment="1">
      <alignment horizontal="center"/>
    </xf>
    <xf numFmtId="0" fontId="14" fillId="33" borderId="10" xfId="0" applyFont="1" applyFill="1" applyBorder="1" applyAlignment="1">
      <alignment horizontal="center"/>
    </xf>
    <xf numFmtId="2" fontId="14" fillId="33" borderId="10" xfId="0" applyNumberFormat="1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2" fontId="19" fillId="34" borderId="10" xfId="0" applyNumberFormat="1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2" fontId="19" fillId="33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164" fontId="16" fillId="0" borderId="10" xfId="0" applyNumberFormat="1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22" fillId="35" borderId="10" xfId="0" applyFont="1" applyFill="1" applyBorder="1" applyAlignment="1">
      <alignment horizontal="center" vertical="center" wrapText="1"/>
    </xf>
    <xf numFmtId="2" fontId="23" fillId="33" borderId="10" xfId="0" applyNumberFormat="1" applyFont="1" applyFill="1" applyBorder="1" applyAlignment="1">
      <alignment horizontal="center"/>
    </xf>
    <xf numFmtId="2" fontId="23" fillId="34" borderId="10" xfId="0" applyNumberFormat="1" applyFont="1" applyFill="1" applyBorder="1" applyAlignment="1">
      <alignment horizontal="center"/>
    </xf>
    <xf numFmtId="2" fontId="14" fillId="34" borderId="10" xfId="0" applyNumberFormat="1" applyFont="1" applyFill="1" applyBorder="1" applyAlignment="1">
      <alignment horizontal="center"/>
    </xf>
    <xf numFmtId="0" fontId="14" fillId="34" borderId="10" xfId="0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2" fontId="23" fillId="0" borderId="10" xfId="0" applyNumberFormat="1" applyFont="1" applyFill="1" applyBorder="1" applyAlignment="1">
      <alignment horizontal="center"/>
    </xf>
    <xf numFmtId="0" fontId="24" fillId="33" borderId="10" xfId="0" applyFont="1" applyFill="1" applyBorder="1" applyAlignment="1">
      <alignment horizontal="center"/>
    </xf>
    <xf numFmtId="2" fontId="24" fillId="33" borderId="10" xfId="0" applyNumberFormat="1" applyFont="1" applyFill="1" applyBorder="1" applyAlignment="1">
      <alignment horizontal="center"/>
    </xf>
    <xf numFmtId="0" fontId="24" fillId="34" borderId="10" xfId="0" applyFont="1" applyFill="1" applyBorder="1" applyAlignment="1">
      <alignment horizontal="center"/>
    </xf>
    <xf numFmtId="2" fontId="24" fillId="34" borderId="10" xfId="0" applyNumberFormat="1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2" fontId="24" fillId="0" borderId="10" xfId="0" applyNumberFormat="1" applyFont="1" applyBorder="1" applyAlignment="1">
      <alignment horizontal="center"/>
    </xf>
    <xf numFmtId="0" fontId="25" fillId="35" borderId="11" xfId="0" applyFont="1" applyFill="1" applyBorder="1" applyAlignment="1">
      <alignment horizontal="center" vertical="center" wrapText="1"/>
    </xf>
    <xf numFmtId="0" fontId="25" fillId="35" borderId="12" xfId="0" applyFont="1" applyFill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'QUOTE PUNTI GNSS'!$F$14:$F$23</c:f>
              <c:numCache>
                <c:formatCode>0.00</c:formatCode>
                <c:ptCount val="10"/>
                <c:pt idx="0">
                  <c:v>636.34</c:v>
                </c:pt>
                <c:pt idx="1">
                  <c:v>636.33000000000004</c:v>
                </c:pt>
                <c:pt idx="2">
                  <c:v>636.33000000000004</c:v>
                </c:pt>
                <c:pt idx="3">
                  <c:v>636.33000000000004</c:v>
                </c:pt>
                <c:pt idx="4">
                  <c:v>636.33000000000004</c:v>
                </c:pt>
                <c:pt idx="5">
                  <c:v>636.33000000000004</c:v>
                </c:pt>
                <c:pt idx="6">
                  <c:v>636.33000000000004</c:v>
                </c:pt>
                <c:pt idx="7">
                  <c:v>636.33000000000004</c:v>
                </c:pt>
                <c:pt idx="8">
                  <c:v>636.33000000000004</c:v>
                </c:pt>
                <c:pt idx="9">
                  <c:v>636.32000000000005</c:v>
                </c:pt>
              </c:numCache>
            </c:numRef>
          </c:yVal>
          <c:smooth val="0"/>
        </c:ser>
        <c:ser>
          <c:idx val="1"/>
          <c:order val="1"/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GNSS'!$L$15:$L$16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GNSS'!$M$15:$M$16</c:f>
              <c:numCache>
                <c:formatCode>0.00</c:formatCode>
                <c:ptCount val="2"/>
                <c:pt idx="0">
                  <c:v>636.33471404520787</c:v>
                </c:pt>
                <c:pt idx="1">
                  <c:v>636.33471404520787</c:v>
                </c:pt>
              </c:numCache>
            </c:numRef>
          </c:yVal>
          <c:smooth val="0"/>
        </c:ser>
        <c:ser>
          <c:idx val="2"/>
          <c:order val="2"/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GNSS'!$L$19:$L$20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GNSS'!$M$19:$M$20</c:f>
              <c:numCache>
                <c:formatCode>0.00</c:formatCode>
                <c:ptCount val="2"/>
                <c:pt idx="0">
                  <c:v>636.32528595479198</c:v>
                </c:pt>
                <c:pt idx="1">
                  <c:v>636.32528595479198</c:v>
                </c:pt>
              </c:numCache>
            </c:numRef>
          </c:yVal>
          <c:smooth val="0"/>
        </c:ser>
        <c:ser>
          <c:idx val="3"/>
          <c:order val="3"/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GNSS'!$L$23:$L$24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GNSS'!$M$23:$M$24</c:f>
              <c:numCache>
                <c:formatCode>0.00</c:formatCode>
                <c:ptCount val="2"/>
                <c:pt idx="0">
                  <c:v>636.32999999999993</c:v>
                </c:pt>
                <c:pt idx="1">
                  <c:v>636.32999999999993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827864"/>
        <c:axId val="415825512"/>
      </c:scatterChart>
      <c:valAx>
        <c:axId val="415827864"/>
        <c:scaling>
          <c:orientation val="minMax"/>
          <c:max val="1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5825512"/>
        <c:crosses val="autoZero"/>
        <c:crossBetween val="midCat"/>
        <c:majorUnit val="1"/>
      </c:valAx>
      <c:valAx>
        <c:axId val="415825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5827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'QUOTE PUNTI GNSS'!$F$122:$F$131</c:f>
              <c:numCache>
                <c:formatCode>General</c:formatCode>
                <c:ptCount val="10"/>
                <c:pt idx="0">
                  <c:v>743.24</c:v>
                </c:pt>
                <c:pt idx="1">
                  <c:v>743.24</c:v>
                </c:pt>
                <c:pt idx="2">
                  <c:v>743.24</c:v>
                </c:pt>
                <c:pt idx="3">
                  <c:v>743.24</c:v>
                </c:pt>
                <c:pt idx="4">
                  <c:v>743.25</c:v>
                </c:pt>
                <c:pt idx="5">
                  <c:v>743.25</c:v>
                </c:pt>
                <c:pt idx="6">
                  <c:v>743.25</c:v>
                </c:pt>
                <c:pt idx="7">
                  <c:v>743.25</c:v>
                </c:pt>
                <c:pt idx="8">
                  <c:v>743.25</c:v>
                </c:pt>
                <c:pt idx="9">
                  <c:v>743.25</c:v>
                </c:pt>
              </c:numCache>
            </c:numRef>
          </c:yVal>
          <c:smooth val="0"/>
        </c:ser>
        <c:ser>
          <c:idx val="1"/>
          <c:order val="1"/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GNSS'!$L$123:$L$124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GNSS'!$M$123:$M$124</c:f>
              <c:numCache>
                <c:formatCode>0.00</c:formatCode>
                <c:ptCount val="2"/>
                <c:pt idx="0">
                  <c:v>743.25116397779493</c:v>
                </c:pt>
                <c:pt idx="1">
                  <c:v>743.25116397779493</c:v>
                </c:pt>
              </c:numCache>
            </c:numRef>
          </c:yVal>
          <c:smooth val="0"/>
        </c:ser>
        <c:ser>
          <c:idx val="2"/>
          <c:order val="2"/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GNSS'!$L$127:$L$128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GNSS'!$M$127:$M$128</c:f>
              <c:numCache>
                <c:formatCode>0.00</c:formatCode>
                <c:ptCount val="2"/>
                <c:pt idx="0">
                  <c:v>743.24083602220503</c:v>
                </c:pt>
                <c:pt idx="1">
                  <c:v>743.24083602220503</c:v>
                </c:pt>
              </c:numCache>
            </c:numRef>
          </c:yVal>
          <c:smooth val="0"/>
        </c:ser>
        <c:ser>
          <c:idx val="3"/>
          <c:order val="3"/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GNSS'!$L$131:$L$132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GNSS'!$M$131:$M$132</c:f>
              <c:numCache>
                <c:formatCode>0.00</c:formatCode>
                <c:ptCount val="2"/>
                <c:pt idx="0">
                  <c:v>743.24599999999998</c:v>
                </c:pt>
                <c:pt idx="1">
                  <c:v>743.24599999999998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73040"/>
        <c:axId val="231707624"/>
      </c:scatterChart>
      <c:valAx>
        <c:axId val="196573040"/>
        <c:scaling>
          <c:orientation val="minMax"/>
          <c:max val="1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1707624"/>
        <c:crosses val="autoZero"/>
        <c:crossBetween val="midCat"/>
        <c:majorUnit val="1"/>
      </c:valAx>
      <c:valAx>
        <c:axId val="231707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573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'QUOTE PUNTI GNSS'!$F$2:$F$11</c:f>
              <c:numCache>
                <c:formatCode>0.00</c:formatCode>
                <c:ptCount val="10"/>
                <c:pt idx="0">
                  <c:v>583.55999999999995</c:v>
                </c:pt>
                <c:pt idx="1">
                  <c:v>583.54999999999995</c:v>
                </c:pt>
                <c:pt idx="2">
                  <c:v>583.54999999999995</c:v>
                </c:pt>
                <c:pt idx="3">
                  <c:v>583.54</c:v>
                </c:pt>
                <c:pt idx="4">
                  <c:v>583.53</c:v>
                </c:pt>
                <c:pt idx="5">
                  <c:v>583.52</c:v>
                </c:pt>
                <c:pt idx="6">
                  <c:v>583.51</c:v>
                </c:pt>
                <c:pt idx="7">
                  <c:v>583.5</c:v>
                </c:pt>
                <c:pt idx="8">
                  <c:v>583.5</c:v>
                </c:pt>
                <c:pt idx="9">
                  <c:v>583.51</c:v>
                </c:pt>
              </c:numCache>
            </c:numRef>
          </c:yVal>
          <c:smooth val="0"/>
        </c:ser>
        <c:ser>
          <c:idx val="1"/>
          <c:order val="1"/>
          <c:tx>
            <c:v>SQM SUP</c:v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GNSS'!$L$3:$L$4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GNSS'!$M$3:$M$4</c:f>
              <c:numCache>
                <c:formatCode>0.00</c:formatCode>
                <c:ptCount val="2"/>
                <c:pt idx="0">
                  <c:v>583.54913594362108</c:v>
                </c:pt>
                <c:pt idx="1">
                  <c:v>583.54913594362108</c:v>
                </c:pt>
              </c:numCache>
            </c:numRef>
          </c:yVal>
          <c:smooth val="0"/>
        </c:ser>
        <c:ser>
          <c:idx val="2"/>
          <c:order val="2"/>
          <c:tx>
            <c:v>SQM INF</c:v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GNSS'!$L$7:$L$8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GNSS'!$M$7:$M$8</c:f>
              <c:numCache>
                <c:formatCode>0.00</c:formatCode>
                <c:ptCount val="2"/>
                <c:pt idx="0">
                  <c:v>583.50486405637878</c:v>
                </c:pt>
                <c:pt idx="1">
                  <c:v>583.50486405637878</c:v>
                </c:pt>
              </c:numCache>
            </c:numRef>
          </c:yVal>
          <c:smooth val="0"/>
        </c:ser>
        <c:ser>
          <c:idx val="3"/>
          <c:order val="3"/>
          <c:tx>
            <c:v>MEDIA</c:v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GNSS'!$L$11:$L$12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GNSS'!$M$11:$M$12</c:f>
              <c:numCache>
                <c:formatCode>0.00</c:formatCode>
                <c:ptCount val="2"/>
                <c:pt idx="0">
                  <c:v>583.52699999999993</c:v>
                </c:pt>
                <c:pt idx="1">
                  <c:v>583.52699999999993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708016"/>
        <c:axId val="231708408"/>
      </c:scatterChart>
      <c:valAx>
        <c:axId val="231708016"/>
        <c:scaling>
          <c:orientation val="minMax"/>
          <c:max val="1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1708408"/>
        <c:crosses val="autoZero"/>
        <c:crossBetween val="midCat"/>
        <c:majorUnit val="1"/>
      </c:valAx>
      <c:valAx>
        <c:axId val="231708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1708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'QUOTE PUNTI GNSS'!$F$26:$F$35</c:f>
              <c:numCache>
                <c:formatCode>0.00</c:formatCode>
                <c:ptCount val="10"/>
                <c:pt idx="0">
                  <c:v>660.13</c:v>
                </c:pt>
                <c:pt idx="1">
                  <c:v>660.14</c:v>
                </c:pt>
                <c:pt idx="2">
                  <c:v>660.14</c:v>
                </c:pt>
                <c:pt idx="3">
                  <c:v>660.14</c:v>
                </c:pt>
                <c:pt idx="4">
                  <c:v>660.14</c:v>
                </c:pt>
                <c:pt idx="5">
                  <c:v>660.14</c:v>
                </c:pt>
                <c:pt idx="6">
                  <c:v>660.13</c:v>
                </c:pt>
                <c:pt idx="7">
                  <c:v>660.13</c:v>
                </c:pt>
                <c:pt idx="8">
                  <c:v>660.13</c:v>
                </c:pt>
                <c:pt idx="9">
                  <c:v>660.13</c:v>
                </c:pt>
              </c:numCache>
            </c:numRef>
          </c:yVal>
          <c:smooth val="0"/>
        </c:ser>
        <c:ser>
          <c:idx val="1"/>
          <c:order val="1"/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GNSS'!$L$27:$L$28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GNSS'!$M$27:$M$28</c:f>
              <c:numCache>
                <c:formatCode>0.00</c:formatCode>
                <c:ptCount val="2"/>
                <c:pt idx="0">
                  <c:v>660.14027046276692</c:v>
                </c:pt>
                <c:pt idx="1">
                  <c:v>660.14027046276692</c:v>
                </c:pt>
              </c:numCache>
            </c:numRef>
          </c:yVal>
          <c:smooth val="0"/>
        </c:ser>
        <c:ser>
          <c:idx val="2"/>
          <c:order val="2"/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GNSS'!$L$31:$L$32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GNSS'!$M$31:$M$32</c:f>
              <c:numCache>
                <c:formatCode>0.00</c:formatCode>
                <c:ptCount val="2"/>
                <c:pt idx="0">
                  <c:v>660.12972953723306</c:v>
                </c:pt>
                <c:pt idx="1">
                  <c:v>660.12972953723306</c:v>
                </c:pt>
              </c:numCache>
            </c:numRef>
          </c:yVal>
          <c:smooth val="0"/>
        </c:ser>
        <c:ser>
          <c:idx val="3"/>
          <c:order val="3"/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GNSS'!$L$35:$L$36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GNSS'!$M$35:$M$36</c:f>
              <c:numCache>
                <c:formatCode>0.00</c:formatCode>
                <c:ptCount val="2"/>
                <c:pt idx="0">
                  <c:v>660.13499999999999</c:v>
                </c:pt>
                <c:pt idx="1">
                  <c:v>660.13499999999999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828648"/>
        <c:axId val="234363472"/>
      </c:scatterChart>
      <c:valAx>
        <c:axId val="415828648"/>
        <c:scaling>
          <c:orientation val="minMax"/>
          <c:max val="1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4363472"/>
        <c:crosses val="autoZero"/>
        <c:crossBetween val="midCat"/>
        <c:majorUnit val="1"/>
      </c:valAx>
      <c:valAx>
        <c:axId val="23436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5828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'QUOTE PUNTI GNSS'!$F$38:$F$47</c:f>
              <c:numCache>
                <c:formatCode>0.00</c:formatCode>
                <c:ptCount val="10"/>
                <c:pt idx="0">
                  <c:v>662.03</c:v>
                </c:pt>
                <c:pt idx="1">
                  <c:v>662.03</c:v>
                </c:pt>
                <c:pt idx="2">
                  <c:v>662.02</c:v>
                </c:pt>
                <c:pt idx="3">
                  <c:v>662.02</c:v>
                </c:pt>
                <c:pt idx="4">
                  <c:v>662.02</c:v>
                </c:pt>
                <c:pt idx="5">
                  <c:v>662.03</c:v>
                </c:pt>
                <c:pt idx="6">
                  <c:v>662.02</c:v>
                </c:pt>
                <c:pt idx="7">
                  <c:v>662.02</c:v>
                </c:pt>
                <c:pt idx="8">
                  <c:v>662.02</c:v>
                </c:pt>
                <c:pt idx="9">
                  <c:v>662.02</c:v>
                </c:pt>
              </c:numCache>
            </c:numRef>
          </c:yVal>
          <c:smooth val="0"/>
        </c:ser>
        <c:ser>
          <c:idx val="1"/>
          <c:order val="1"/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GNSS'!$L$39:$L$40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GNSS'!$M$39:$M$40</c:f>
              <c:numCache>
                <c:formatCode>0.00</c:formatCode>
                <c:ptCount val="2"/>
                <c:pt idx="0">
                  <c:v>662.02783045891556</c:v>
                </c:pt>
                <c:pt idx="1">
                  <c:v>662.02783045891556</c:v>
                </c:pt>
              </c:numCache>
            </c:numRef>
          </c:yVal>
          <c:smooth val="0"/>
        </c:ser>
        <c:ser>
          <c:idx val="2"/>
          <c:order val="2"/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GNSS'!$L$43:$L$44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GNSS'!$M$43:$M$44</c:f>
              <c:numCache>
                <c:formatCode>0.00</c:formatCode>
                <c:ptCount val="2"/>
                <c:pt idx="0">
                  <c:v>662.01816954108472</c:v>
                </c:pt>
                <c:pt idx="1">
                  <c:v>662.01816954108472</c:v>
                </c:pt>
              </c:numCache>
            </c:numRef>
          </c:yVal>
          <c:smooth val="0"/>
        </c:ser>
        <c:ser>
          <c:idx val="3"/>
          <c:order val="3"/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GNSS'!$L$47:$L$48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GNSS'!$M$47:$M$48</c:f>
              <c:numCache>
                <c:formatCode>0.00</c:formatCode>
                <c:ptCount val="2"/>
                <c:pt idx="0">
                  <c:v>662.02300000000014</c:v>
                </c:pt>
                <c:pt idx="1">
                  <c:v>662.02300000000014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364648"/>
        <c:axId val="234364256"/>
      </c:scatterChart>
      <c:valAx>
        <c:axId val="234364648"/>
        <c:scaling>
          <c:orientation val="minMax"/>
          <c:max val="1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4364256"/>
        <c:crosses val="autoZero"/>
        <c:crossBetween val="midCat"/>
        <c:majorUnit val="1"/>
      </c:valAx>
      <c:valAx>
        <c:axId val="23436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4364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'QUOTE PUNTI GNSS'!$F$50:$F$59</c:f>
              <c:numCache>
                <c:formatCode>0.00</c:formatCode>
                <c:ptCount val="10"/>
                <c:pt idx="0">
                  <c:v>657.64</c:v>
                </c:pt>
                <c:pt idx="1">
                  <c:v>657.64</c:v>
                </c:pt>
                <c:pt idx="2">
                  <c:v>657.65</c:v>
                </c:pt>
                <c:pt idx="3">
                  <c:v>657.65</c:v>
                </c:pt>
                <c:pt idx="4">
                  <c:v>657.65</c:v>
                </c:pt>
                <c:pt idx="5">
                  <c:v>657.65</c:v>
                </c:pt>
                <c:pt idx="6">
                  <c:v>657.65</c:v>
                </c:pt>
                <c:pt idx="7">
                  <c:v>657.63</c:v>
                </c:pt>
                <c:pt idx="8">
                  <c:v>657.63</c:v>
                </c:pt>
                <c:pt idx="9">
                  <c:v>657.63</c:v>
                </c:pt>
              </c:numCache>
            </c:numRef>
          </c:yVal>
          <c:smooth val="0"/>
        </c:ser>
        <c:ser>
          <c:idx val="1"/>
          <c:order val="1"/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GNSS'!$L$51:$L$52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GNSS'!$M$51:$M$52</c:f>
              <c:numCache>
                <c:formatCode>0.00</c:formatCode>
                <c:ptCount val="2"/>
                <c:pt idx="0">
                  <c:v>657.65118936583474</c:v>
                </c:pt>
                <c:pt idx="1">
                  <c:v>657.65118936583474</c:v>
                </c:pt>
              </c:numCache>
            </c:numRef>
          </c:yVal>
          <c:smooth val="0"/>
        </c:ser>
        <c:ser>
          <c:idx val="2"/>
          <c:order val="2"/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GNSS'!$L$55:$L$56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GNSS'!$M$55:$M$56</c:f>
              <c:numCache>
                <c:formatCode>0.00</c:formatCode>
                <c:ptCount val="2"/>
                <c:pt idx="0">
                  <c:v>657.63281063416537</c:v>
                </c:pt>
                <c:pt idx="1">
                  <c:v>657.63281063416537</c:v>
                </c:pt>
              </c:numCache>
            </c:numRef>
          </c:yVal>
          <c:smooth val="0"/>
        </c:ser>
        <c:ser>
          <c:idx val="3"/>
          <c:order val="3"/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GNSS'!$L$59:$L$60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GNSS'!$M$59:$M$60</c:f>
              <c:numCache>
                <c:formatCode>0.00</c:formatCode>
                <c:ptCount val="2"/>
                <c:pt idx="0">
                  <c:v>657.64200000000005</c:v>
                </c:pt>
                <c:pt idx="1">
                  <c:v>657.64200000000005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362688"/>
        <c:axId val="234362296"/>
      </c:scatterChart>
      <c:valAx>
        <c:axId val="234362688"/>
        <c:scaling>
          <c:orientation val="minMax"/>
          <c:max val="1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4362296"/>
        <c:crosses val="autoZero"/>
        <c:crossBetween val="midCat"/>
        <c:majorUnit val="1"/>
      </c:valAx>
      <c:valAx>
        <c:axId val="234362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4362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'QUOTE PUNTI GNSS'!$F$62:$F$71</c:f>
              <c:numCache>
                <c:formatCode>General</c:formatCode>
                <c:ptCount val="10"/>
                <c:pt idx="0">
                  <c:v>661.58</c:v>
                </c:pt>
                <c:pt idx="1">
                  <c:v>661.57</c:v>
                </c:pt>
                <c:pt idx="2">
                  <c:v>661.57</c:v>
                </c:pt>
                <c:pt idx="3">
                  <c:v>661.58</c:v>
                </c:pt>
                <c:pt idx="4">
                  <c:v>661.58</c:v>
                </c:pt>
                <c:pt idx="5">
                  <c:v>661.57</c:v>
                </c:pt>
                <c:pt idx="6">
                  <c:v>661.57</c:v>
                </c:pt>
                <c:pt idx="7">
                  <c:v>661.57</c:v>
                </c:pt>
                <c:pt idx="8">
                  <c:v>661.57</c:v>
                </c:pt>
                <c:pt idx="9">
                  <c:v>661.57</c:v>
                </c:pt>
              </c:numCache>
            </c:numRef>
          </c:yVal>
          <c:smooth val="0"/>
        </c:ser>
        <c:ser>
          <c:idx val="1"/>
          <c:order val="1"/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GNSS'!$L$63:$L$64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GNSS'!$M$63:$M$64</c:f>
              <c:numCache>
                <c:formatCode>0.00</c:formatCode>
                <c:ptCount val="2"/>
                <c:pt idx="0">
                  <c:v>661.5778304589154</c:v>
                </c:pt>
                <c:pt idx="1">
                  <c:v>661.5778304589154</c:v>
                </c:pt>
              </c:numCache>
            </c:numRef>
          </c:yVal>
          <c:smooth val="0"/>
        </c:ser>
        <c:ser>
          <c:idx val="2"/>
          <c:order val="2"/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GNSS'!$L$67:$L$68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GNSS'!$M$67:$M$68</c:f>
              <c:numCache>
                <c:formatCode>0.00</c:formatCode>
                <c:ptCount val="2"/>
                <c:pt idx="0">
                  <c:v>661.56816954108456</c:v>
                </c:pt>
                <c:pt idx="1">
                  <c:v>661.56816954108456</c:v>
                </c:pt>
              </c:numCache>
            </c:numRef>
          </c:yVal>
          <c:smooth val="0"/>
        </c:ser>
        <c:ser>
          <c:idx val="3"/>
          <c:order val="3"/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GNSS'!$L$71:$L$72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GNSS'!$M$71:$M$72</c:f>
              <c:numCache>
                <c:formatCode>0.00</c:formatCode>
                <c:ptCount val="2"/>
                <c:pt idx="0">
                  <c:v>661.57299999999998</c:v>
                </c:pt>
                <c:pt idx="1">
                  <c:v>661.57299999999998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361904"/>
        <c:axId val="234361512"/>
      </c:scatterChart>
      <c:valAx>
        <c:axId val="234361904"/>
        <c:scaling>
          <c:orientation val="minMax"/>
          <c:max val="1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4361512"/>
        <c:crosses val="autoZero"/>
        <c:crossBetween val="midCat"/>
        <c:majorUnit val="1"/>
      </c:valAx>
      <c:valAx>
        <c:axId val="234361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4361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'QUOTE PUNTI GNSS'!$F$74:$F$83</c:f>
              <c:numCache>
                <c:formatCode>0.00</c:formatCode>
                <c:ptCount val="10"/>
                <c:pt idx="0">
                  <c:v>663.88</c:v>
                </c:pt>
                <c:pt idx="1">
                  <c:v>663.88</c:v>
                </c:pt>
                <c:pt idx="2">
                  <c:v>663.88</c:v>
                </c:pt>
                <c:pt idx="3">
                  <c:v>663.88</c:v>
                </c:pt>
                <c:pt idx="4">
                  <c:v>663.88</c:v>
                </c:pt>
                <c:pt idx="5">
                  <c:v>663.88</c:v>
                </c:pt>
                <c:pt idx="6">
                  <c:v>663.88</c:v>
                </c:pt>
                <c:pt idx="7">
                  <c:v>663.88</c:v>
                </c:pt>
                <c:pt idx="8">
                  <c:v>663.89</c:v>
                </c:pt>
                <c:pt idx="9">
                  <c:v>663.88</c:v>
                </c:pt>
              </c:numCache>
            </c:numRef>
          </c:yVal>
          <c:smooth val="0"/>
        </c:ser>
        <c:ser>
          <c:idx val="1"/>
          <c:order val="1"/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GNSS'!$L$75:$L$76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GNSS'!$M$75:$M$76</c:f>
              <c:numCache>
                <c:formatCode>0.00</c:formatCode>
                <c:ptCount val="2"/>
                <c:pt idx="0">
                  <c:v>663.88416227766027</c:v>
                </c:pt>
                <c:pt idx="1">
                  <c:v>663.88416227766027</c:v>
                </c:pt>
              </c:numCache>
            </c:numRef>
          </c:yVal>
          <c:smooth val="0"/>
        </c:ser>
        <c:ser>
          <c:idx val="2"/>
          <c:order val="2"/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GNSS'!$L$79:$L$80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GNSS'!$M$79:$M$80</c:f>
              <c:numCache>
                <c:formatCode>0.00</c:formatCode>
                <c:ptCount val="2"/>
                <c:pt idx="0">
                  <c:v>663.8778377223399</c:v>
                </c:pt>
                <c:pt idx="1">
                  <c:v>663.8778377223399</c:v>
                </c:pt>
              </c:numCache>
            </c:numRef>
          </c:yVal>
          <c:smooth val="0"/>
        </c:ser>
        <c:ser>
          <c:idx val="3"/>
          <c:order val="3"/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GNSS'!$L$83:$L$84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GNSS'!$M$83:$M$84</c:f>
              <c:numCache>
                <c:formatCode>0.00</c:formatCode>
                <c:ptCount val="2"/>
                <c:pt idx="0">
                  <c:v>663.88100000000009</c:v>
                </c:pt>
                <c:pt idx="1">
                  <c:v>663.88100000000009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217152"/>
        <c:axId val="421216760"/>
      </c:scatterChart>
      <c:valAx>
        <c:axId val="421217152"/>
        <c:scaling>
          <c:orientation val="minMax"/>
          <c:max val="1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1216760"/>
        <c:crosses val="autoZero"/>
        <c:crossBetween val="midCat"/>
        <c:majorUnit val="1"/>
      </c:valAx>
      <c:valAx>
        <c:axId val="421216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1217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'QUOTE PUNTI GNSS'!$F$86:$F$95</c:f>
              <c:numCache>
                <c:formatCode>0.00</c:formatCode>
                <c:ptCount val="10"/>
                <c:pt idx="0">
                  <c:v>690.76</c:v>
                </c:pt>
                <c:pt idx="1">
                  <c:v>690.76</c:v>
                </c:pt>
                <c:pt idx="2">
                  <c:v>690.76</c:v>
                </c:pt>
                <c:pt idx="3">
                  <c:v>690.76</c:v>
                </c:pt>
                <c:pt idx="4">
                  <c:v>690.76</c:v>
                </c:pt>
                <c:pt idx="5">
                  <c:v>690.76</c:v>
                </c:pt>
                <c:pt idx="6">
                  <c:v>690.76</c:v>
                </c:pt>
                <c:pt idx="7">
                  <c:v>690.76</c:v>
                </c:pt>
                <c:pt idx="8">
                  <c:v>690.76</c:v>
                </c:pt>
                <c:pt idx="9">
                  <c:v>690.76</c:v>
                </c:pt>
              </c:numCache>
            </c:numRef>
          </c:yVal>
          <c:smooth val="0"/>
        </c:ser>
        <c:ser>
          <c:idx val="1"/>
          <c:order val="1"/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GNSS'!$L$87:$L$88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GNSS'!$M$87:$M$88</c:f>
              <c:numCache>
                <c:formatCode>0.00</c:formatCode>
                <c:ptCount val="2"/>
                <c:pt idx="0">
                  <c:v>690.76000000000022</c:v>
                </c:pt>
                <c:pt idx="1">
                  <c:v>690.76000000000022</c:v>
                </c:pt>
              </c:numCache>
            </c:numRef>
          </c:yVal>
          <c:smooth val="0"/>
        </c:ser>
        <c:ser>
          <c:idx val="2"/>
          <c:order val="2"/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GNSS'!$L$91:$L$92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GNSS'!$M$91:$M$92</c:f>
              <c:numCache>
                <c:formatCode>0.00</c:formatCode>
                <c:ptCount val="2"/>
                <c:pt idx="0">
                  <c:v>690.76</c:v>
                </c:pt>
                <c:pt idx="1">
                  <c:v>690.76</c:v>
                </c:pt>
              </c:numCache>
            </c:numRef>
          </c:yVal>
          <c:smooth val="0"/>
        </c:ser>
        <c:ser>
          <c:idx val="3"/>
          <c:order val="3"/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GNSS'!$L$95:$L$96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GNSS'!$M$95:$M$96</c:f>
              <c:numCache>
                <c:formatCode>0.00</c:formatCode>
                <c:ptCount val="2"/>
                <c:pt idx="0">
                  <c:v>690.7600000000001</c:v>
                </c:pt>
                <c:pt idx="1">
                  <c:v>690.7600000000001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219896"/>
        <c:axId val="421217544"/>
      </c:scatterChart>
      <c:valAx>
        <c:axId val="421219896"/>
        <c:scaling>
          <c:orientation val="minMax"/>
          <c:max val="1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1217544"/>
        <c:crosses val="autoZero"/>
        <c:crossBetween val="midCat"/>
        <c:majorUnit val="1"/>
      </c:valAx>
      <c:valAx>
        <c:axId val="421217544"/>
        <c:scaling>
          <c:orientation val="minMax"/>
          <c:max val="690.76099999999997"/>
          <c:min val="690.759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1219896"/>
        <c:crosses val="autoZero"/>
        <c:crossBetween val="midCat"/>
        <c:majorUnit val="1.0000000000000002E-3"/>
        <c:minorUnit val="1.0000000000000002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'QUOTE PUNTI GNSS'!$F$98:$F$107</c:f>
              <c:numCache>
                <c:formatCode>0.00</c:formatCode>
                <c:ptCount val="10"/>
                <c:pt idx="0">
                  <c:v>696.48</c:v>
                </c:pt>
                <c:pt idx="1">
                  <c:v>696.49</c:v>
                </c:pt>
                <c:pt idx="2">
                  <c:v>696.48</c:v>
                </c:pt>
                <c:pt idx="3">
                  <c:v>696.48</c:v>
                </c:pt>
                <c:pt idx="4">
                  <c:v>696.48</c:v>
                </c:pt>
                <c:pt idx="5">
                  <c:v>696.48</c:v>
                </c:pt>
                <c:pt idx="6">
                  <c:v>696.48</c:v>
                </c:pt>
                <c:pt idx="7">
                  <c:v>696.48</c:v>
                </c:pt>
                <c:pt idx="8">
                  <c:v>696.48</c:v>
                </c:pt>
                <c:pt idx="9">
                  <c:v>696.48</c:v>
                </c:pt>
              </c:numCache>
            </c:numRef>
          </c:yVal>
          <c:smooth val="0"/>
        </c:ser>
        <c:ser>
          <c:idx val="1"/>
          <c:order val="1"/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GNSS'!$L$99:$L$100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GNSS'!$M$99:$M$100</c:f>
              <c:numCache>
                <c:formatCode>0.00</c:formatCode>
                <c:ptCount val="2"/>
                <c:pt idx="0">
                  <c:v>696.48416227765995</c:v>
                </c:pt>
                <c:pt idx="1">
                  <c:v>696.48416227765995</c:v>
                </c:pt>
              </c:numCache>
            </c:numRef>
          </c:yVal>
          <c:smooth val="0"/>
        </c:ser>
        <c:ser>
          <c:idx val="2"/>
          <c:order val="2"/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GNSS'!$L$103:$L$104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GNSS'!$M$103:$M$104</c:f>
              <c:numCache>
                <c:formatCode>0.00</c:formatCode>
                <c:ptCount val="2"/>
                <c:pt idx="0">
                  <c:v>696.47783772233959</c:v>
                </c:pt>
                <c:pt idx="1">
                  <c:v>696.47783772233959</c:v>
                </c:pt>
              </c:numCache>
            </c:numRef>
          </c:yVal>
          <c:smooth val="0"/>
        </c:ser>
        <c:ser>
          <c:idx val="3"/>
          <c:order val="3"/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GNSS'!$L$107:$L$108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GNSS'!$M$107:$M$108</c:f>
              <c:numCache>
                <c:formatCode>0.00</c:formatCode>
                <c:ptCount val="2"/>
                <c:pt idx="0">
                  <c:v>696.48099999999977</c:v>
                </c:pt>
                <c:pt idx="1">
                  <c:v>696.48099999999977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71472"/>
        <c:axId val="196572256"/>
      </c:scatterChart>
      <c:valAx>
        <c:axId val="196571472"/>
        <c:scaling>
          <c:orientation val="minMax"/>
          <c:max val="1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572256"/>
        <c:crosses val="autoZero"/>
        <c:crossBetween val="midCat"/>
        <c:majorUnit val="1"/>
      </c:valAx>
      <c:valAx>
        <c:axId val="19657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571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'QUOTE PUNTI GNSS'!$F$110:$F$119</c:f>
              <c:numCache>
                <c:formatCode>0.00</c:formatCode>
                <c:ptCount val="10"/>
                <c:pt idx="0">
                  <c:v>715.66</c:v>
                </c:pt>
                <c:pt idx="1">
                  <c:v>715.66</c:v>
                </c:pt>
                <c:pt idx="2">
                  <c:v>715.66</c:v>
                </c:pt>
                <c:pt idx="3">
                  <c:v>715.66</c:v>
                </c:pt>
                <c:pt idx="4">
                  <c:v>715.66</c:v>
                </c:pt>
                <c:pt idx="5">
                  <c:v>715.67</c:v>
                </c:pt>
                <c:pt idx="6">
                  <c:v>715.66</c:v>
                </c:pt>
                <c:pt idx="7">
                  <c:v>715.67</c:v>
                </c:pt>
                <c:pt idx="8">
                  <c:v>715.67</c:v>
                </c:pt>
                <c:pt idx="9">
                  <c:v>715.67</c:v>
                </c:pt>
              </c:numCache>
            </c:numRef>
          </c:yVal>
          <c:smooth val="0"/>
        </c:ser>
        <c:ser>
          <c:idx val="1"/>
          <c:order val="1"/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GNSS'!$L$111:$L$112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GNSS'!$M$111:$M$112</c:f>
              <c:numCache>
                <c:formatCode>0.00</c:formatCode>
                <c:ptCount val="2"/>
                <c:pt idx="0">
                  <c:v>715.66916397779494</c:v>
                </c:pt>
                <c:pt idx="1">
                  <c:v>715.66916397779494</c:v>
                </c:pt>
              </c:numCache>
            </c:numRef>
          </c:yVal>
          <c:smooth val="0"/>
        </c:ser>
        <c:ser>
          <c:idx val="2"/>
          <c:order val="2"/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GNSS'!$L$115:$L$116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GNSS'!$M$115:$M$116</c:f>
              <c:numCache>
                <c:formatCode>0.00</c:formatCode>
                <c:ptCount val="2"/>
                <c:pt idx="0">
                  <c:v>715.65883602220504</c:v>
                </c:pt>
                <c:pt idx="1">
                  <c:v>715.65883602220504</c:v>
                </c:pt>
              </c:numCache>
            </c:numRef>
          </c:yVal>
          <c:smooth val="0"/>
        </c:ser>
        <c:ser>
          <c:idx val="3"/>
          <c:order val="3"/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'QUOTE PUNTI GNSS'!$L$119:$L$120</c:f>
              <c:numCache>
                <c:formatCode>General</c:formatCode>
                <c:ptCount val="2"/>
                <c:pt idx="0">
                  <c:v>1</c:v>
                </c:pt>
                <c:pt idx="1">
                  <c:v>10</c:v>
                </c:pt>
              </c:numCache>
            </c:numRef>
          </c:xVal>
          <c:yVal>
            <c:numRef>
              <c:f>'QUOTE PUNTI GNSS'!$M$119:$M$120</c:f>
              <c:numCache>
                <c:formatCode>0.00</c:formatCode>
                <c:ptCount val="2"/>
                <c:pt idx="0">
                  <c:v>715.66399999999999</c:v>
                </c:pt>
                <c:pt idx="1">
                  <c:v>715.66399999999999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71864"/>
        <c:axId val="196570296"/>
      </c:scatterChart>
      <c:valAx>
        <c:axId val="196571864"/>
        <c:scaling>
          <c:orientation val="minMax"/>
          <c:max val="1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570296"/>
        <c:crosses val="autoZero"/>
        <c:crossBetween val="midCat"/>
        <c:majorUnit val="1"/>
      </c:valAx>
      <c:valAx>
        <c:axId val="19657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571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8</xdr:col>
      <xdr:colOff>1150950</xdr:colOff>
      <xdr:row>24</xdr:row>
      <xdr:rowOff>147000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26</xdr:row>
      <xdr:rowOff>0</xdr:rowOff>
    </xdr:from>
    <xdr:to>
      <xdr:col>8</xdr:col>
      <xdr:colOff>1150950</xdr:colOff>
      <xdr:row>36</xdr:row>
      <xdr:rowOff>147000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1257300</xdr:colOff>
      <xdr:row>38</xdr:row>
      <xdr:rowOff>0</xdr:rowOff>
    </xdr:from>
    <xdr:to>
      <xdr:col>8</xdr:col>
      <xdr:colOff>1122375</xdr:colOff>
      <xdr:row>48</xdr:row>
      <xdr:rowOff>147000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50</xdr:row>
      <xdr:rowOff>0</xdr:rowOff>
    </xdr:from>
    <xdr:to>
      <xdr:col>8</xdr:col>
      <xdr:colOff>1150950</xdr:colOff>
      <xdr:row>60</xdr:row>
      <xdr:rowOff>147000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62</xdr:row>
      <xdr:rowOff>0</xdr:rowOff>
    </xdr:from>
    <xdr:to>
      <xdr:col>8</xdr:col>
      <xdr:colOff>1150950</xdr:colOff>
      <xdr:row>72</xdr:row>
      <xdr:rowOff>147000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74</xdr:row>
      <xdr:rowOff>0</xdr:rowOff>
    </xdr:from>
    <xdr:to>
      <xdr:col>8</xdr:col>
      <xdr:colOff>1150950</xdr:colOff>
      <xdr:row>84</xdr:row>
      <xdr:rowOff>147000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86</xdr:row>
      <xdr:rowOff>0</xdr:rowOff>
    </xdr:from>
    <xdr:to>
      <xdr:col>8</xdr:col>
      <xdr:colOff>1150950</xdr:colOff>
      <xdr:row>96</xdr:row>
      <xdr:rowOff>147000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98</xdr:row>
      <xdr:rowOff>0</xdr:rowOff>
    </xdr:from>
    <xdr:to>
      <xdr:col>8</xdr:col>
      <xdr:colOff>1150950</xdr:colOff>
      <xdr:row>108</xdr:row>
      <xdr:rowOff>147000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110</xdr:row>
      <xdr:rowOff>0</xdr:rowOff>
    </xdr:from>
    <xdr:to>
      <xdr:col>8</xdr:col>
      <xdr:colOff>1150950</xdr:colOff>
      <xdr:row>120</xdr:row>
      <xdr:rowOff>147000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122</xdr:row>
      <xdr:rowOff>0</xdr:rowOff>
    </xdr:from>
    <xdr:to>
      <xdr:col>8</xdr:col>
      <xdr:colOff>1150950</xdr:colOff>
      <xdr:row>132</xdr:row>
      <xdr:rowOff>147000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1</xdr:colOff>
      <xdr:row>2</xdr:row>
      <xdr:rowOff>0</xdr:rowOff>
    </xdr:from>
    <xdr:to>
      <xdr:col>8</xdr:col>
      <xdr:colOff>1150951</xdr:colOff>
      <xdr:row>12</xdr:row>
      <xdr:rowOff>147000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7"/>
  <sheetViews>
    <sheetView tabSelected="1" zoomScaleNormal="100" workbookViewId="0"/>
  </sheetViews>
  <sheetFormatPr defaultRowHeight="15" x14ac:dyDescent="0.25"/>
  <cols>
    <col min="1" max="1" width="21.42578125" style="19" bestFit="1" customWidth="1"/>
    <col min="2" max="4" width="9.42578125" style="19" customWidth="1"/>
    <col min="5" max="5" width="9.42578125" style="20" customWidth="1"/>
    <col min="6" max="6" width="19.28515625" style="27" customWidth="1"/>
    <col min="7" max="9" width="17.28515625" style="19" customWidth="1"/>
    <col min="10" max="10" width="20.140625" style="33" customWidth="1"/>
    <col min="11" max="11" width="9.140625" style="19"/>
    <col min="12" max="12" width="9.140625" style="39"/>
    <col min="13" max="13" width="10.5703125" style="40" bestFit="1" customWidth="1"/>
    <col min="14" max="16384" width="9.140625" style="19"/>
  </cols>
  <sheetData>
    <row r="1" spans="1:13" s="1" customFormat="1" ht="120" x14ac:dyDescent="0.25">
      <c r="A1" s="2" t="s">
        <v>9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6</v>
      </c>
      <c r="G1" s="2" t="s">
        <v>19</v>
      </c>
      <c r="H1" s="2" t="s">
        <v>7</v>
      </c>
      <c r="I1" s="2" t="s">
        <v>20</v>
      </c>
      <c r="J1" s="28" t="s">
        <v>21</v>
      </c>
      <c r="L1" s="41" t="s">
        <v>22</v>
      </c>
      <c r="M1" s="42"/>
    </row>
    <row r="2" spans="1:13" s="3" customFormat="1" x14ac:dyDescent="0.25">
      <c r="A2" s="4" t="s">
        <v>8</v>
      </c>
      <c r="B2" s="3">
        <v>6</v>
      </c>
      <c r="C2" s="3">
        <v>3</v>
      </c>
      <c r="D2" s="3">
        <f>B2+C2</f>
        <v>9</v>
      </c>
      <c r="E2" s="3">
        <v>1</v>
      </c>
      <c r="F2" s="5">
        <v>583.55999999999995</v>
      </c>
      <c r="G2" s="3">
        <f>0.214+0.03</f>
        <v>0.24399999999999999</v>
      </c>
      <c r="H2" s="3">
        <v>583.71</v>
      </c>
      <c r="I2" s="5">
        <f>H2-G2</f>
        <v>583.46600000000001</v>
      </c>
      <c r="J2" s="29">
        <f>I2-F12</f>
        <v>-6.0999999999921783E-2</v>
      </c>
      <c r="L2" s="35"/>
      <c r="M2" s="36"/>
    </row>
    <row r="3" spans="1:13" s="3" customFormat="1" x14ac:dyDescent="0.25">
      <c r="E3" s="3">
        <v>2</v>
      </c>
      <c r="F3" s="5">
        <v>583.54999999999995</v>
      </c>
      <c r="I3" s="5"/>
      <c r="J3" s="14"/>
      <c r="L3" s="35">
        <f>E2</f>
        <v>1</v>
      </c>
      <c r="M3" s="36">
        <f>F12+F13</f>
        <v>583.54913594362108</v>
      </c>
    </row>
    <row r="4" spans="1:13" s="3" customFormat="1" x14ac:dyDescent="0.25">
      <c r="E4" s="3">
        <v>3</v>
      </c>
      <c r="F4" s="5">
        <v>583.54999999999995</v>
      </c>
      <c r="I4" s="5"/>
      <c r="J4" s="13"/>
      <c r="L4" s="35">
        <f>E11</f>
        <v>10</v>
      </c>
      <c r="M4" s="36">
        <f>M3</f>
        <v>583.54913594362108</v>
      </c>
    </row>
    <row r="5" spans="1:13" s="3" customFormat="1" x14ac:dyDescent="0.25">
      <c r="E5" s="3">
        <v>4</v>
      </c>
      <c r="F5" s="5">
        <v>583.54</v>
      </c>
      <c r="I5" s="5"/>
      <c r="J5" s="13"/>
      <c r="L5" s="35"/>
      <c r="M5" s="36"/>
    </row>
    <row r="6" spans="1:13" s="3" customFormat="1" x14ac:dyDescent="0.25">
      <c r="E6" s="3">
        <v>5</v>
      </c>
      <c r="F6" s="5">
        <v>583.53</v>
      </c>
      <c r="I6" s="5"/>
      <c r="J6" s="13"/>
      <c r="L6" s="35"/>
      <c r="M6" s="36"/>
    </row>
    <row r="7" spans="1:13" s="3" customFormat="1" x14ac:dyDescent="0.25">
      <c r="E7" s="3">
        <v>6</v>
      </c>
      <c r="F7" s="5">
        <v>583.52</v>
      </c>
      <c r="J7" s="13"/>
      <c r="L7" s="35">
        <f>L3</f>
        <v>1</v>
      </c>
      <c r="M7" s="36">
        <f>F12-F13</f>
        <v>583.50486405637878</v>
      </c>
    </row>
    <row r="8" spans="1:13" s="3" customFormat="1" x14ac:dyDescent="0.25">
      <c r="E8" s="3">
        <v>7</v>
      </c>
      <c r="F8" s="5">
        <v>583.51</v>
      </c>
      <c r="J8" s="13"/>
      <c r="L8" s="35">
        <f>L4</f>
        <v>10</v>
      </c>
      <c r="M8" s="36">
        <f>M7</f>
        <v>583.50486405637878</v>
      </c>
    </row>
    <row r="9" spans="1:13" s="3" customFormat="1" x14ac:dyDescent="0.25">
      <c r="E9" s="3">
        <v>8</v>
      </c>
      <c r="F9" s="5">
        <v>583.5</v>
      </c>
      <c r="J9" s="13"/>
      <c r="L9" s="35"/>
      <c r="M9" s="36"/>
    </row>
    <row r="10" spans="1:13" s="3" customFormat="1" x14ac:dyDescent="0.25">
      <c r="E10" s="3">
        <v>9</v>
      </c>
      <c r="F10" s="5">
        <v>583.5</v>
      </c>
      <c r="J10" s="13"/>
      <c r="L10" s="35"/>
      <c r="M10" s="36"/>
    </row>
    <row r="11" spans="1:13" s="3" customFormat="1" x14ac:dyDescent="0.25">
      <c r="E11" s="3">
        <v>10</v>
      </c>
      <c r="F11" s="5">
        <v>583.51</v>
      </c>
      <c r="J11" s="13"/>
      <c r="L11" s="35">
        <f>L7</f>
        <v>1</v>
      </c>
      <c r="M11" s="36">
        <f>F12</f>
        <v>583.52699999999993</v>
      </c>
    </row>
    <row r="12" spans="1:13" s="3" customFormat="1" x14ac:dyDescent="0.25">
      <c r="E12" s="4" t="s">
        <v>5</v>
      </c>
      <c r="F12" s="6">
        <f>AVERAGE(F2:F11)</f>
        <v>583.52699999999993</v>
      </c>
      <c r="J12" s="13"/>
      <c r="L12" s="35">
        <f>L8</f>
        <v>10</v>
      </c>
      <c r="M12" s="36">
        <f>M11</f>
        <v>583.52699999999993</v>
      </c>
    </row>
    <row r="13" spans="1:13" s="3" customFormat="1" x14ac:dyDescent="0.25">
      <c r="E13" s="4" t="s">
        <v>4</v>
      </c>
      <c r="F13" s="7">
        <f>SQRT(DEVSQ(F2:F11)/(E11-1))</f>
        <v>2.2135943621158522E-2</v>
      </c>
      <c r="J13" s="13"/>
      <c r="L13" s="35"/>
      <c r="M13" s="36"/>
    </row>
    <row r="14" spans="1:13" s="8" customFormat="1" x14ac:dyDescent="0.25">
      <c r="A14" s="9" t="s">
        <v>18</v>
      </c>
      <c r="B14" s="8">
        <v>6</v>
      </c>
      <c r="C14" s="8">
        <v>4</v>
      </c>
      <c r="D14" s="8">
        <f>B14+C14</f>
        <v>10</v>
      </c>
      <c r="E14" s="8">
        <v>1</v>
      </c>
      <c r="F14" s="10">
        <v>636.34</v>
      </c>
      <c r="G14" s="8">
        <f>0.201+0.223+0.03</f>
        <v>0.45400000000000007</v>
      </c>
      <c r="H14" s="8">
        <v>636.73</v>
      </c>
      <c r="I14" s="10">
        <f>H14-G14</f>
        <v>636.27600000000007</v>
      </c>
      <c r="J14" s="30">
        <f>I14-F24</f>
        <v>-5.3999999999859938E-2</v>
      </c>
      <c r="L14" s="37"/>
      <c r="M14" s="38"/>
    </row>
    <row r="15" spans="1:13" s="8" customFormat="1" x14ac:dyDescent="0.25">
      <c r="E15" s="8">
        <v>2</v>
      </c>
      <c r="F15" s="10">
        <v>636.33000000000004</v>
      </c>
      <c r="I15" s="10"/>
      <c r="J15" s="31"/>
      <c r="L15" s="37">
        <f>E14</f>
        <v>1</v>
      </c>
      <c r="M15" s="38">
        <f>F24+F25</f>
        <v>636.33471404520787</v>
      </c>
    </row>
    <row r="16" spans="1:13" s="8" customFormat="1" x14ac:dyDescent="0.25">
      <c r="E16" s="8">
        <v>3</v>
      </c>
      <c r="F16" s="10">
        <v>636.33000000000004</v>
      </c>
      <c r="I16" s="10"/>
      <c r="J16" s="32"/>
      <c r="L16" s="37">
        <f>E23</f>
        <v>10</v>
      </c>
      <c r="M16" s="38">
        <f>M15</f>
        <v>636.33471404520787</v>
      </c>
    </row>
    <row r="17" spans="1:13" s="8" customFormat="1" x14ac:dyDescent="0.25">
      <c r="E17" s="8">
        <v>4</v>
      </c>
      <c r="F17" s="10">
        <v>636.33000000000004</v>
      </c>
      <c r="I17" s="10"/>
      <c r="J17" s="32"/>
      <c r="L17" s="37"/>
      <c r="M17" s="38"/>
    </row>
    <row r="18" spans="1:13" s="8" customFormat="1" x14ac:dyDescent="0.25">
      <c r="E18" s="8">
        <v>5</v>
      </c>
      <c r="F18" s="10">
        <v>636.33000000000004</v>
      </c>
      <c r="I18" s="10"/>
      <c r="J18" s="32"/>
      <c r="L18" s="37"/>
      <c r="M18" s="38"/>
    </row>
    <row r="19" spans="1:13" s="8" customFormat="1" x14ac:dyDescent="0.25">
      <c r="E19" s="8">
        <v>6</v>
      </c>
      <c r="F19" s="10">
        <v>636.33000000000004</v>
      </c>
      <c r="J19" s="32"/>
      <c r="L19" s="37">
        <f>L15</f>
        <v>1</v>
      </c>
      <c r="M19" s="38">
        <f>F24-F25</f>
        <v>636.32528595479198</v>
      </c>
    </row>
    <row r="20" spans="1:13" s="8" customFormat="1" x14ac:dyDescent="0.25">
      <c r="E20" s="8">
        <v>7</v>
      </c>
      <c r="F20" s="10">
        <v>636.33000000000004</v>
      </c>
      <c r="J20" s="32"/>
      <c r="L20" s="37">
        <f>L16</f>
        <v>10</v>
      </c>
      <c r="M20" s="38">
        <f>M19</f>
        <v>636.32528595479198</v>
      </c>
    </row>
    <row r="21" spans="1:13" s="8" customFormat="1" x14ac:dyDescent="0.25">
      <c r="E21" s="8">
        <v>8</v>
      </c>
      <c r="F21" s="10">
        <v>636.33000000000004</v>
      </c>
      <c r="J21" s="32"/>
      <c r="L21" s="37"/>
      <c r="M21" s="38"/>
    </row>
    <row r="22" spans="1:13" s="8" customFormat="1" x14ac:dyDescent="0.25">
      <c r="E22" s="8">
        <v>9</v>
      </c>
      <c r="F22" s="10">
        <v>636.33000000000004</v>
      </c>
      <c r="J22" s="32"/>
      <c r="L22" s="37"/>
      <c r="M22" s="38"/>
    </row>
    <row r="23" spans="1:13" s="8" customFormat="1" x14ac:dyDescent="0.25">
      <c r="E23" s="8">
        <v>10</v>
      </c>
      <c r="F23" s="10">
        <v>636.32000000000005</v>
      </c>
      <c r="J23" s="32"/>
      <c r="L23" s="37">
        <f>L19</f>
        <v>1</v>
      </c>
      <c r="M23" s="38">
        <f>F24</f>
        <v>636.32999999999993</v>
      </c>
    </row>
    <row r="24" spans="1:13" s="8" customFormat="1" x14ac:dyDescent="0.25">
      <c r="E24" s="9" t="s">
        <v>5</v>
      </c>
      <c r="F24" s="11">
        <f>AVERAGE(F14:F23)</f>
        <v>636.32999999999993</v>
      </c>
      <c r="J24" s="32"/>
      <c r="L24" s="37">
        <f>L20</f>
        <v>10</v>
      </c>
      <c r="M24" s="38">
        <f>M23</f>
        <v>636.32999999999993</v>
      </c>
    </row>
    <row r="25" spans="1:13" s="8" customFormat="1" x14ac:dyDescent="0.25">
      <c r="E25" s="9" t="s">
        <v>4</v>
      </c>
      <c r="F25" s="12">
        <f>SQRT(DEVSQ(F14:F23)/(E23-1))</f>
        <v>4.7140452079060292E-3</v>
      </c>
      <c r="J25" s="32"/>
      <c r="L25" s="37"/>
      <c r="M25" s="38"/>
    </row>
    <row r="26" spans="1:13" s="3" customFormat="1" x14ac:dyDescent="0.25">
      <c r="A26" s="4" t="s">
        <v>10</v>
      </c>
      <c r="B26" s="3">
        <v>6</v>
      </c>
      <c r="C26" s="3">
        <v>4</v>
      </c>
      <c r="D26" s="3">
        <f>B26+C26</f>
        <v>10</v>
      </c>
      <c r="E26" s="3">
        <v>1</v>
      </c>
      <c r="F26" s="5">
        <v>660.13</v>
      </c>
      <c r="G26" s="3">
        <f>2.01-0.832+0.03</f>
        <v>1.208</v>
      </c>
      <c r="H26" s="3">
        <v>661.32</v>
      </c>
      <c r="I26" s="5">
        <f>H26-G26</f>
        <v>660.11200000000008</v>
      </c>
      <c r="J26" s="29">
        <f>I26-F36</f>
        <v>-2.299999999991087E-2</v>
      </c>
      <c r="L26" s="35"/>
      <c r="M26" s="36"/>
    </row>
    <row r="27" spans="1:13" s="3" customFormat="1" x14ac:dyDescent="0.25">
      <c r="E27" s="3">
        <v>2</v>
      </c>
      <c r="F27" s="5">
        <v>660.14</v>
      </c>
      <c r="I27" s="5"/>
      <c r="J27" s="14"/>
      <c r="L27" s="35">
        <f>E26</f>
        <v>1</v>
      </c>
      <c r="M27" s="36">
        <f>F36+F37</f>
        <v>660.14027046276692</v>
      </c>
    </row>
    <row r="28" spans="1:13" s="3" customFormat="1" x14ac:dyDescent="0.25">
      <c r="E28" s="3">
        <v>3</v>
      </c>
      <c r="F28" s="5">
        <v>660.14</v>
      </c>
      <c r="I28" s="5"/>
      <c r="J28" s="13"/>
      <c r="L28" s="35">
        <f>E35</f>
        <v>10</v>
      </c>
      <c r="M28" s="36">
        <f>M27</f>
        <v>660.14027046276692</v>
      </c>
    </row>
    <row r="29" spans="1:13" s="3" customFormat="1" x14ac:dyDescent="0.25">
      <c r="E29" s="3">
        <v>4</v>
      </c>
      <c r="F29" s="5">
        <v>660.14</v>
      </c>
      <c r="I29" s="5"/>
      <c r="J29" s="13"/>
      <c r="L29" s="35"/>
      <c r="M29" s="36"/>
    </row>
    <row r="30" spans="1:13" s="3" customFormat="1" x14ac:dyDescent="0.25">
      <c r="E30" s="3">
        <v>5</v>
      </c>
      <c r="F30" s="5">
        <v>660.14</v>
      </c>
      <c r="I30" s="5"/>
      <c r="J30" s="13"/>
      <c r="L30" s="35"/>
      <c r="M30" s="36"/>
    </row>
    <row r="31" spans="1:13" s="3" customFormat="1" x14ac:dyDescent="0.25">
      <c r="E31" s="3">
        <v>6</v>
      </c>
      <c r="F31" s="5">
        <v>660.14</v>
      </c>
      <c r="J31" s="13"/>
      <c r="L31" s="35">
        <f>L27</f>
        <v>1</v>
      </c>
      <c r="M31" s="36">
        <f>F36-F37</f>
        <v>660.12972953723306</v>
      </c>
    </row>
    <row r="32" spans="1:13" s="3" customFormat="1" x14ac:dyDescent="0.25">
      <c r="E32" s="3">
        <v>7</v>
      </c>
      <c r="F32" s="5">
        <v>660.13</v>
      </c>
      <c r="J32" s="13"/>
      <c r="L32" s="35">
        <f>L28</f>
        <v>10</v>
      </c>
      <c r="M32" s="36">
        <f>M31</f>
        <v>660.12972953723306</v>
      </c>
    </row>
    <row r="33" spans="1:13" s="3" customFormat="1" x14ac:dyDescent="0.25">
      <c r="E33" s="3">
        <v>8</v>
      </c>
      <c r="F33" s="5">
        <v>660.13</v>
      </c>
      <c r="J33" s="13"/>
      <c r="L33" s="35"/>
      <c r="M33" s="36"/>
    </row>
    <row r="34" spans="1:13" s="3" customFormat="1" x14ac:dyDescent="0.25">
      <c r="E34" s="3">
        <v>9</v>
      </c>
      <c r="F34" s="5">
        <v>660.13</v>
      </c>
      <c r="J34" s="13"/>
      <c r="L34" s="35"/>
      <c r="M34" s="36"/>
    </row>
    <row r="35" spans="1:13" s="3" customFormat="1" x14ac:dyDescent="0.25">
      <c r="E35" s="3">
        <v>10</v>
      </c>
      <c r="F35" s="5">
        <v>660.13</v>
      </c>
      <c r="J35" s="13"/>
      <c r="L35" s="35">
        <f>L31</f>
        <v>1</v>
      </c>
      <c r="M35" s="36">
        <f>F36</f>
        <v>660.13499999999999</v>
      </c>
    </row>
    <row r="36" spans="1:13" s="3" customFormat="1" x14ac:dyDescent="0.25">
      <c r="E36" s="4" t="s">
        <v>5</v>
      </c>
      <c r="F36" s="6">
        <f>AVERAGE(F26:F35)</f>
        <v>660.13499999999999</v>
      </c>
      <c r="J36" s="13"/>
      <c r="L36" s="35">
        <f>L32</f>
        <v>10</v>
      </c>
      <c r="M36" s="36">
        <f>M35</f>
        <v>660.13499999999999</v>
      </c>
    </row>
    <row r="37" spans="1:13" s="3" customFormat="1" x14ac:dyDescent="0.25">
      <c r="E37" s="4" t="s">
        <v>4</v>
      </c>
      <c r="F37" s="7">
        <f>SQRT(DEVSQ(F26:F35)/(E35-1))</f>
        <v>5.2704627669425052E-3</v>
      </c>
      <c r="J37" s="13"/>
      <c r="L37" s="35"/>
      <c r="M37" s="36"/>
    </row>
    <row r="38" spans="1:13" s="8" customFormat="1" x14ac:dyDescent="0.25">
      <c r="A38" s="9" t="s">
        <v>11</v>
      </c>
      <c r="B38" s="8">
        <v>6</v>
      </c>
      <c r="C38" s="8">
        <v>6</v>
      </c>
      <c r="D38" s="8">
        <f>B38+C38</f>
        <v>12</v>
      </c>
      <c r="E38" s="8">
        <v>1</v>
      </c>
      <c r="F38" s="10">
        <v>662.03</v>
      </c>
      <c r="G38" s="8">
        <f>0.91+0.13+0.03</f>
        <v>1.07</v>
      </c>
      <c r="H38" s="8">
        <v>663.06</v>
      </c>
      <c r="I38" s="10">
        <f>H38-G38</f>
        <v>661.9899999999999</v>
      </c>
      <c r="J38" s="30">
        <f>I38-F48</f>
        <v>-3.3000000000242835E-2</v>
      </c>
      <c r="L38" s="37"/>
      <c r="M38" s="38"/>
    </row>
    <row r="39" spans="1:13" s="8" customFormat="1" x14ac:dyDescent="0.25">
      <c r="E39" s="8">
        <v>2</v>
      </c>
      <c r="F39" s="10">
        <v>662.03</v>
      </c>
      <c r="I39" s="10"/>
      <c r="J39" s="31"/>
      <c r="L39" s="37">
        <f>E38</f>
        <v>1</v>
      </c>
      <c r="M39" s="38">
        <f>F48+F49</f>
        <v>662.02783045891556</v>
      </c>
    </row>
    <row r="40" spans="1:13" s="8" customFormat="1" x14ac:dyDescent="0.25">
      <c r="E40" s="8">
        <v>3</v>
      </c>
      <c r="F40" s="10">
        <v>662.02</v>
      </c>
      <c r="I40" s="10"/>
      <c r="J40" s="32"/>
      <c r="L40" s="37">
        <f>E47</f>
        <v>10</v>
      </c>
      <c r="M40" s="38">
        <f>M39</f>
        <v>662.02783045891556</v>
      </c>
    </row>
    <row r="41" spans="1:13" s="8" customFormat="1" x14ac:dyDescent="0.25">
      <c r="E41" s="8">
        <v>4</v>
      </c>
      <c r="F41" s="10">
        <v>662.02</v>
      </c>
      <c r="I41" s="10"/>
      <c r="J41" s="32"/>
      <c r="L41" s="37"/>
      <c r="M41" s="38"/>
    </row>
    <row r="42" spans="1:13" s="8" customFormat="1" x14ac:dyDescent="0.25">
      <c r="E42" s="8">
        <v>5</v>
      </c>
      <c r="F42" s="10">
        <v>662.02</v>
      </c>
      <c r="I42" s="10"/>
      <c r="J42" s="32"/>
      <c r="L42" s="37"/>
      <c r="M42" s="38"/>
    </row>
    <row r="43" spans="1:13" s="8" customFormat="1" x14ac:dyDescent="0.25">
      <c r="E43" s="8">
        <v>6</v>
      </c>
      <c r="F43" s="10">
        <v>662.03</v>
      </c>
      <c r="J43" s="32"/>
      <c r="L43" s="37">
        <f>L39</f>
        <v>1</v>
      </c>
      <c r="M43" s="38">
        <f>F48-F49</f>
        <v>662.01816954108472</v>
      </c>
    </row>
    <row r="44" spans="1:13" s="8" customFormat="1" x14ac:dyDescent="0.25">
      <c r="E44" s="8">
        <v>7</v>
      </c>
      <c r="F44" s="10">
        <v>662.02</v>
      </c>
      <c r="J44" s="32"/>
      <c r="L44" s="37">
        <f>L40</f>
        <v>10</v>
      </c>
      <c r="M44" s="38">
        <f>M43</f>
        <v>662.01816954108472</v>
      </c>
    </row>
    <row r="45" spans="1:13" s="8" customFormat="1" x14ac:dyDescent="0.25">
      <c r="E45" s="8">
        <v>8</v>
      </c>
      <c r="F45" s="10">
        <v>662.02</v>
      </c>
      <c r="J45" s="32"/>
      <c r="L45" s="37"/>
      <c r="M45" s="38"/>
    </row>
    <row r="46" spans="1:13" s="8" customFormat="1" x14ac:dyDescent="0.25">
      <c r="E46" s="8">
        <v>9</v>
      </c>
      <c r="F46" s="10">
        <v>662.02</v>
      </c>
      <c r="J46" s="32"/>
      <c r="L46" s="37"/>
      <c r="M46" s="38"/>
    </row>
    <row r="47" spans="1:13" s="8" customFormat="1" x14ac:dyDescent="0.25">
      <c r="E47" s="8">
        <v>10</v>
      </c>
      <c r="F47" s="10">
        <v>662.02</v>
      </c>
      <c r="J47" s="32"/>
      <c r="L47" s="37">
        <f>L43</f>
        <v>1</v>
      </c>
      <c r="M47" s="38">
        <f>F48</f>
        <v>662.02300000000014</v>
      </c>
    </row>
    <row r="48" spans="1:13" s="8" customFormat="1" x14ac:dyDescent="0.25">
      <c r="E48" s="9" t="s">
        <v>5</v>
      </c>
      <c r="F48" s="11">
        <f>AVERAGE(F38:F47)</f>
        <v>662.02300000000014</v>
      </c>
      <c r="J48" s="32"/>
      <c r="L48" s="37">
        <f>L44</f>
        <v>10</v>
      </c>
      <c r="M48" s="38">
        <f>M47</f>
        <v>662.02300000000014</v>
      </c>
    </row>
    <row r="49" spans="1:13" s="8" customFormat="1" x14ac:dyDescent="0.25">
      <c r="E49" s="9" t="s">
        <v>4</v>
      </c>
      <c r="F49" s="12">
        <f>SQRT(DEVSQ(F38:F47)/(E47-1))</f>
        <v>4.8304589153920861E-3</v>
      </c>
      <c r="J49" s="32"/>
      <c r="L49" s="37"/>
      <c r="M49" s="38"/>
    </row>
    <row r="50" spans="1:13" s="3" customFormat="1" x14ac:dyDescent="0.25">
      <c r="A50" s="4" t="s">
        <v>12</v>
      </c>
      <c r="B50" s="3">
        <v>6</v>
      </c>
      <c r="C50" s="3">
        <v>5</v>
      </c>
      <c r="D50" s="3">
        <f>B50+C50</f>
        <v>11</v>
      </c>
      <c r="E50" s="3">
        <v>1</v>
      </c>
      <c r="F50" s="5">
        <v>657.64</v>
      </c>
      <c r="G50" s="3">
        <f>0.935-0.382+0.03</f>
        <v>0.58300000000000007</v>
      </c>
      <c r="H50" s="3">
        <v>658.18</v>
      </c>
      <c r="I50" s="5">
        <f>H50-G50</f>
        <v>657.59699999999998</v>
      </c>
      <c r="J50" s="29">
        <f>I50-F60</f>
        <v>-4.500000000007276E-2</v>
      </c>
      <c r="L50" s="35"/>
      <c r="M50" s="36"/>
    </row>
    <row r="51" spans="1:13" s="3" customFormat="1" x14ac:dyDescent="0.25">
      <c r="E51" s="3">
        <v>2</v>
      </c>
      <c r="F51" s="5">
        <v>657.64</v>
      </c>
      <c r="I51" s="5"/>
      <c r="J51" s="14"/>
      <c r="L51" s="35">
        <f>E50</f>
        <v>1</v>
      </c>
      <c r="M51" s="36">
        <f>F60+F61</f>
        <v>657.65118936583474</v>
      </c>
    </row>
    <row r="52" spans="1:13" s="3" customFormat="1" x14ac:dyDescent="0.25">
      <c r="E52" s="3">
        <v>3</v>
      </c>
      <c r="F52" s="5">
        <v>657.65</v>
      </c>
      <c r="G52" s="13"/>
      <c r="H52" s="13"/>
      <c r="I52" s="14"/>
      <c r="J52" s="13"/>
      <c r="L52" s="35">
        <f>E59</f>
        <v>10</v>
      </c>
      <c r="M52" s="36">
        <f>M51</f>
        <v>657.65118936583474</v>
      </c>
    </row>
    <row r="53" spans="1:13" s="3" customFormat="1" x14ac:dyDescent="0.25">
      <c r="E53" s="3">
        <v>4</v>
      </c>
      <c r="F53" s="5">
        <v>657.65</v>
      </c>
      <c r="G53" s="13"/>
      <c r="H53" s="13"/>
      <c r="I53" s="14"/>
      <c r="J53" s="13"/>
      <c r="L53" s="35"/>
      <c r="M53" s="36"/>
    </row>
    <row r="54" spans="1:13" s="3" customFormat="1" x14ac:dyDescent="0.25">
      <c r="E54" s="3">
        <v>5</v>
      </c>
      <c r="F54" s="5">
        <v>657.65</v>
      </c>
      <c r="G54" s="13"/>
      <c r="H54" s="13"/>
      <c r="I54" s="14"/>
      <c r="J54" s="13"/>
      <c r="L54" s="35"/>
      <c r="M54" s="36"/>
    </row>
    <row r="55" spans="1:13" s="3" customFormat="1" x14ac:dyDescent="0.25">
      <c r="E55" s="3">
        <v>6</v>
      </c>
      <c r="F55" s="5">
        <v>657.65</v>
      </c>
      <c r="J55" s="13"/>
      <c r="L55" s="35">
        <f>L51</f>
        <v>1</v>
      </c>
      <c r="M55" s="36">
        <f>F60-F61</f>
        <v>657.63281063416537</v>
      </c>
    </row>
    <row r="56" spans="1:13" s="3" customFormat="1" x14ac:dyDescent="0.25">
      <c r="E56" s="3">
        <v>7</v>
      </c>
      <c r="F56" s="5">
        <v>657.65</v>
      </c>
      <c r="J56" s="13"/>
      <c r="L56" s="35">
        <f>L52</f>
        <v>10</v>
      </c>
      <c r="M56" s="36">
        <f>M55</f>
        <v>657.63281063416537</v>
      </c>
    </row>
    <row r="57" spans="1:13" s="3" customFormat="1" x14ac:dyDescent="0.25">
      <c r="E57" s="3">
        <v>8</v>
      </c>
      <c r="F57" s="5">
        <v>657.63</v>
      </c>
      <c r="J57" s="13"/>
      <c r="L57" s="35"/>
      <c r="M57" s="36"/>
    </row>
    <row r="58" spans="1:13" s="3" customFormat="1" x14ac:dyDescent="0.25">
      <c r="E58" s="3">
        <v>9</v>
      </c>
      <c r="F58" s="5">
        <v>657.63</v>
      </c>
      <c r="J58" s="13"/>
      <c r="L58" s="35"/>
      <c r="M58" s="36"/>
    </row>
    <row r="59" spans="1:13" s="3" customFormat="1" x14ac:dyDescent="0.25">
      <c r="E59" s="3">
        <v>10</v>
      </c>
      <c r="F59" s="5">
        <v>657.63</v>
      </c>
      <c r="J59" s="13"/>
      <c r="L59" s="35">
        <f>L55</f>
        <v>1</v>
      </c>
      <c r="M59" s="36">
        <f>F60</f>
        <v>657.64200000000005</v>
      </c>
    </row>
    <row r="60" spans="1:13" s="3" customFormat="1" x14ac:dyDescent="0.25">
      <c r="E60" s="4" t="s">
        <v>5</v>
      </c>
      <c r="F60" s="6">
        <f>AVERAGE(F50:F59)</f>
        <v>657.64200000000005</v>
      </c>
      <c r="J60" s="13"/>
      <c r="L60" s="35">
        <f>L56</f>
        <v>10</v>
      </c>
      <c r="M60" s="36">
        <f>M59</f>
        <v>657.64200000000005</v>
      </c>
    </row>
    <row r="61" spans="1:13" s="3" customFormat="1" x14ac:dyDescent="0.25">
      <c r="E61" s="4" t="s">
        <v>4</v>
      </c>
      <c r="F61" s="7">
        <f>SQRT(DEVSQ(F50:F59)/(E59-1))</f>
        <v>9.1893658347184555E-3</v>
      </c>
      <c r="J61" s="13"/>
      <c r="L61" s="35"/>
      <c r="M61" s="36"/>
    </row>
    <row r="62" spans="1:13" s="8" customFormat="1" x14ac:dyDescent="0.25">
      <c r="A62" s="9" t="s">
        <v>17</v>
      </c>
      <c r="B62" s="8">
        <v>6</v>
      </c>
      <c r="C62" s="8">
        <v>6</v>
      </c>
      <c r="D62" s="8">
        <f>B62+C62</f>
        <v>12</v>
      </c>
      <c r="E62" s="8">
        <v>1</v>
      </c>
      <c r="F62" s="8">
        <v>661.58</v>
      </c>
      <c r="G62" s="15">
        <f>-0.03+0.03</f>
        <v>0</v>
      </c>
      <c r="H62" s="15">
        <v>661.55</v>
      </c>
      <c r="I62" s="10">
        <f>H62-G62</f>
        <v>661.55</v>
      </c>
      <c r="J62" s="30">
        <f>I62-F72</f>
        <v>-2.3000000000024556E-2</v>
      </c>
      <c r="L62" s="37"/>
      <c r="M62" s="38"/>
    </row>
    <row r="63" spans="1:13" s="8" customFormat="1" x14ac:dyDescent="0.25">
      <c r="E63" s="8">
        <v>2</v>
      </c>
      <c r="F63" s="8">
        <v>661.57</v>
      </c>
      <c r="J63" s="32"/>
      <c r="L63" s="37">
        <f>E62</f>
        <v>1</v>
      </c>
      <c r="M63" s="38">
        <f>F72+F73</f>
        <v>661.5778304589154</v>
      </c>
    </row>
    <row r="64" spans="1:13" s="8" customFormat="1" x14ac:dyDescent="0.25">
      <c r="E64" s="8">
        <v>3</v>
      </c>
      <c r="F64" s="8">
        <v>661.57</v>
      </c>
      <c r="J64" s="32"/>
      <c r="L64" s="37">
        <f>E71</f>
        <v>10</v>
      </c>
      <c r="M64" s="38">
        <f>M63</f>
        <v>661.5778304589154</v>
      </c>
    </row>
    <row r="65" spans="1:13" s="8" customFormat="1" x14ac:dyDescent="0.25">
      <c r="E65" s="8">
        <v>4</v>
      </c>
      <c r="F65" s="8">
        <v>661.58</v>
      </c>
      <c r="J65" s="32"/>
      <c r="L65" s="37"/>
      <c r="M65" s="38"/>
    </row>
    <row r="66" spans="1:13" s="8" customFormat="1" x14ac:dyDescent="0.25">
      <c r="E66" s="8">
        <v>5</v>
      </c>
      <c r="F66" s="8">
        <v>661.58</v>
      </c>
      <c r="J66" s="32"/>
      <c r="L66" s="37"/>
      <c r="M66" s="38"/>
    </row>
    <row r="67" spans="1:13" s="8" customFormat="1" x14ac:dyDescent="0.25">
      <c r="E67" s="8">
        <v>6</v>
      </c>
      <c r="F67" s="8">
        <v>661.57</v>
      </c>
      <c r="J67" s="32"/>
      <c r="L67" s="37">
        <f>L63</f>
        <v>1</v>
      </c>
      <c r="M67" s="38">
        <f>F72-F73</f>
        <v>661.56816954108456</v>
      </c>
    </row>
    <row r="68" spans="1:13" s="8" customFormat="1" x14ac:dyDescent="0.25">
      <c r="E68" s="8">
        <v>7</v>
      </c>
      <c r="F68" s="8">
        <v>661.57</v>
      </c>
      <c r="J68" s="32"/>
      <c r="L68" s="37">
        <f>L64</f>
        <v>10</v>
      </c>
      <c r="M68" s="38">
        <f>M67</f>
        <v>661.56816954108456</v>
      </c>
    </row>
    <row r="69" spans="1:13" s="8" customFormat="1" x14ac:dyDescent="0.25">
      <c r="E69" s="8">
        <v>8</v>
      </c>
      <c r="F69" s="8">
        <v>661.57</v>
      </c>
      <c r="J69" s="32"/>
      <c r="L69" s="37"/>
      <c r="M69" s="38"/>
    </row>
    <row r="70" spans="1:13" s="8" customFormat="1" x14ac:dyDescent="0.25">
      <c r="E70" s="8">
        <v>9</v>
      </c>
      <c r="F70" s="8">
        <v>661.57</v>
      </c>
      <c r="J70" s="32"/>
      <c r="L70" s="37"/>
      <c r="M70" s="38"/>
    </row>
    <row r="71" spans="1:13" s="8" customFormat="1" x14ac:dyDescent="0.25">
      <c r="E71" s="8">
        <v>10</v>
      </c>
      <c r="F71" s="8">
        <v>661.57</v>
      </c>
      <c r="J71" s="32"/>
      <c r="L71" s="37">
        <f>L67</f>
        <v>1</v>
      </c>
      <c r="M71" s="38">
        <f>F72</f>
        <v>661.57299999999998</v>
      </c>
    </row>
    <row r="72" spans="1:13" s="8" customFormat="1" x14ac:dyDescent="0.25">
      <c r="E72" s="9" t="s">
        <v>5</v>
      </c>
      <c r="F72" s="16">
        <f>AVERAGE(F62:F71)</f>
        <v>661.57299999999998</v>
      </c>
      <c r="J72" s="32"/>
      <c r="L72" s="37">
        <f>L68</f>
        <v>10</v>
      </c>
      <c r="M72" s="38">
        <f>M71</f>
        <v>661.57299999999998</v>
      </c>
    </row>
    <row r="73" spans="1:13" s="8" customFormat="1" x14ac:dyDescent="0.25">
      <c r="E73" s="9" t="s">
        <v>4</v>
      </c>
      <c r="F73" s="12">
        <f>SQRT(DEVSQ(F62:F71)/(E71-1))</f>
        <v>4.8304589153920861E-3</v>
      </c>
      <c r="J73" s="32"/>
      <c r="L73" s="37"/>
      <c r="M73" s="38"/>
    </row>
    <row r="74" spans="1:13" s="3" customFormat="1" x14ac:dyDescent="0.25">
      <c r="A74" s="4" t="s">
        <v>13</v>
      </c>
      <c r="B74" s="3">
        <v>6</v>
      </c>
      <c r="C74" s="3">
        <v>7</v>
      </c>
      <c r="D74" s="3">
        <f>B74+C74</f>
        <v>13</v>
      </c>
      <c r="E74" s="3">
        <v>1</v>
      </c>
      <c r="F74" s="5">
        <v>663.88</v>
      </c>
      <c r="G74" s="17">
        <f>0.719-0.7+0.03</f>
        <v>4.9000000000000016E-2</v>
      </c>
      <c r="H74" s="17">
        <v>663.88</v>
      </c>
      <c r="I74" s="5">
        <f>H74-G74</f>
        <v>663.83100000000002</v>
      </c>
      <c r="J74" s="29">
        <f>I74-F84</f>
        <v>-5.0000000000068212E-2</v>
      </c>
      <c r="L74" s="35"/>
      <c r="M74" s="36"/>
    </row>
    <row r="75" spans="1:13" s="3" customFormat="1" x14ac:dyDescent="0.25">
      <c r="E75" s="3">
        <v>2</v>
      </c>
      <c r="F75" s="5">
        <v>663.88</v>
      </c>
      <c r="G75" s="17"/>
      <c r="H75" s="17"/>
      <c r="I75" s="5"/>
      <c r="J75" s="14"/>
      <c r="L75" s="35">
        <f>E74</f>
        <v>1</v>
      </c>
      <c r="M75" s="36">
        <f>F84+F85</f>
        <v>663.88416227766027</v>
      </c>
    </row>
    <row r="76" spans="1:13" s="3" customFormat="1" x14ac:dyDescent="0.25">
      <c r="E76" s="3">
        <v>3</v>
      </c>
      <c r="F76" s="5">
        <v>663.88</v>
      </c>
      <c r="I76" s="5"/>
      <c r="J76" s="13"/>
      <c r="L76" s="35">
        <f>E83</f>
        <v>10</v>
      </c>
      <c r="M76" s="36">
        <f>M75</f>
        <v>663.88416227766027</v>
      </c>
    </row>
    <row r="77" spans="1:13" s="3" customFormat="1" x14ac:dyDescent="0.25">
      <c r="E77" s="3">
        <v>4</v>
      </c>
      <c r="F77" s="5">
        <v>663.88</v>
      </c>
      <c r="I77" s="5"/>
      <c r="J77" s="13"/>
      <c r="L77" s="35"/>
      <c r="M77" s="36"/>
    </row>
    <row r="78" spans="1:13" s="3" customFormat="1" x14ac:dyDescent="0.25">
      <c r="E78" s="3">
        <v>5</v>
      </c>
      <c r="F78" s="5">
        <v>663.88</v>
      </c>
      <c r="I78" s="5"/>
      <c r="J78" s="13"/>
      <c r="L78" s="35"/>
      <c r="M78" s="36"/>
    </row>
    <row r="79" spans="1:13" s="3" customFormat="1" x14ac:dyDescent="0.25">
      <c r="E79" s="3">
        <v>6</v>
      </c>
      <c r="F79" s="5">
        <v>663.88</v>
      </c>
      <c r="J79" s="13"/>
      <c r="L79" s="35">
        <f>L75</f>
        <v>1</v>
      </c>
      <c r="M79" s="36">
        <f>F84-F85</f>
        <v>663.8778377223399</v>
      </c>
    </row>
    <row r="80" spans="1:13" s="3" customFormat="1" x14ac:dyDescent="0.25">
      <c r="E80" s="3">
        <v>7</v>
      </c>
      <c r="F80" s="5">
        <v>663.88</v>
      </c>
      <c r="J80" s="13"/>
      <c r="L80" s="35">
        <f>L76</f>
        <v>10</v>
      </c>
      <c r="M80" s="36">
        <f>M79</f>
        <v>663.8778377223399</v>
      </c>
    </row>
    <row r="81" spans="1:13" s="3" customFormat="1" x14ac:dyDescent="0.25">
      <c r="E81" s="3">
        <v>8</v>
      </c>
      <c r="F81" s="5">
        <v>663.88</v>
      </c>
      <c r="J81" s="13"/>
      <c r="L81" s="35"/>
      <c r="M81" s="36"/>
    </row>
    <row r="82" spans="1:13" s="3" customFormat="1" x14ac:dyDescent="0.25">
      <c r="E82" s="3">
        <v>9</v>
      </c>
      <c r="F82" s="5">
        <v>663.89</v>
      </c>
      <c r="J82" s="13"/>
      <c r="L82" s="35"/>
      <c r="M82" s="36"/>
    </row>
    <row r="83" spans="1:13" s="3" customFormat="1" x14ac:dyDescent="0.25">
      <c r="E83" s="3">
        <v>10</v>
      </c>
      <c r="F83" s="5">
        <v>663.88</v>
      </c>
      <c r="J83" s="13"/>
      <c r="L83" s="35">
        <f>L79</f>
        <v>1</v>
      </c>
      <c r="M83" s="36">
        <f>F84</f>
        <v>663.88100000000009</v>
      </c>
    </row>
    <row r="84" spans="1:13" s="3" customFormat="1" x14ac:dyDescent="0.25">
      <c r="E84" s="4" t="s">
        <v>5</v>
      </c>
      <c r="F84" s="18">
        <f>AVERAGE(F74:F83)</f>
        <v>663.88100000000009</v>
      </c>
      <c r="J84" s="13"/>
      <c r="L84" s="35">
        <f>L80</f>
        <v>10</v>
      </c>
      <c r="M84" s="36">
        <f>M83</f>
        <v>663.88100000000009</v>
      </c>
    </row>
    <row r="85" spans="1:13" s="3" customFormat="1" x14ac:dyDescent="0.25">
      <c r="E85" s="4" t="s">
        <v>4</v>
      </c>
      <c r="F85" s="7">
        <f>SQRT(DEVSQ(F74:F83)/(E83-1))</f>
        <v>3.1622776601655032E-3</v>
      </c>
      <c r="J85" s="13"/>
      <c r="L85" s="35"/>
      <c r="M85" s="36"/>
    </row>
    <row r="86" spans="1:13" s="8" customFormat="1" x14ac:dyDescent="0.25">
      <c r="A86" s="9" t="s">
        <v>15</v>
      </c>
      <c r="B86" s="8">
        <v>5</v>
      </c>
      <c r="C86" s="8">
        <v>6</v>
      </c>
      <c r="D86" s="8">
        <f>B86+C86</f>
        <v>11</v>
      </c>
      <c r="E86" s="8">
        <v>1</v>
      </c>
      <c r="F86" s="10">
        <v>690.76</v>
      </c>
      <c r="G86" s="8">
        <f>0.722-0.567</f>
        <v>0.15500000000000003</v>
      </c>
      <c r="H86" s="8">
        <v>690.91</v>
      </c>
      <c r="I86" s="10">
        <f>H86-G86</f>
        <v>690.755</v>
      </c>
      <c r="J86" s="30">
        <f>I86-F96</f>
        <v>-5.0000000001091394E-3</v>
      </c>
      <c r="L86" s="37"/>
      <c r="M86" s="38"/>
    </row>
    <row r="87" spans="1:13" s="8" customFormat="1" x14ac:dyDescent="0.25">
      <c r="E87" s="8">
        <v>2</v>
      </c>
      <c r="F87" s="10">
        <v>690.76</v>
      </c>
      <c r="I87" s="10"/>
      <c r="J87" s="31"/>
      <c r="L87" s="37">
        <f>E86</f>
        <v>1</v>
      </c>
      <c r="M87" s="38">
        <f>F96+F97</f>
        <v>690.76000000000022</v>
      </c>
    </row>
    <row r="88" spans="1:13" s="8" customFormat="1" x14ac:dyDescent="0.25">
      <c r="E88" s="8">
        <v>3</v>
      </c>
      <c r="F88" s="10">
        <v>690.76</v>
      </c>
      <c r="J88" s="32"/>
      <c r="L88" s="37">
        <f>E95</f>
        <v>10</v>
      </c>
      <c r="M88" s="38">
        <f>M87</f>
        <v>690.76000000000022</v>
      </c>
    </row>
    <row r="89" spans="1:13" s="8" customFormat="1" x14ac:dyDescent="0.25">
      <c r="E89" s="8">
        <v>4</v>
      </c>
      <c r="F89" s="10">
        <v>690.76</v>
      </c>
      <c r="J89" s="32"/>
      <c r="L89" s="37"/>
      <c r="M89" s="38"/>
    </row>
    <row r="90" spans="1:13" s="8" customFormat="1" x14ac:dyDescent="0.25">
      <c r="E90" s="8">
        <v>5</v>
      </c>
      <c r="F90" s="10">
        <v>690.76</v>
      </c>
      <c r="J90" s="32"/>
      <c r="L90" s="37"/>
      <c r="M90" s="38"/>
    </row>
    <row r="91" spans="1:13" s="8" customFormat="1" x14ac:dyDescent="0.25">
      <c r="E91" s="8">
        <v>6</v>
      </c>
      <c r="F91" s="10">
        <v>690.76</v>
      </c>
      <c r="J91" s="32"/>
      <c r="L91" s="37">
        <f>L87</f>
        <v>1</v>
      </c>
      <c r="M91" s="38">
        <f>F96-F97</f>
        <v>690.76</v>
      </c>
    </row>
    <row r="92" spans="1:13" s="8" customFormat="1" x14ac:dyDescent="0.25">
      <c r="E92" s="8">
        <v>7</v>
      </c>
      <c r="F92" s="10">
        <v>690.76</v>
      </c>
      <c r="J92" s="32"/>
      <c r="L92" s="37">
        <f>L88</f>
        <v>10</v>
      </c>
      <c r="M92" s="38">
        <f>M91</f>
        <v>690.76</v>
      </c>
    </row>
    <row r="93" spans="1:13" s="8" customFormat="1" x14ac:dyDescent="0.25">
      <c r="E93" s="8">
        <v>8</v>
      </c>
      <c r="F93" s="10">
        <v>690.76</v>
      </c>
      <c r="J93" s="32"/>
      <c r="L93" s="37"/>
      <c r="M93" s="38"/>
    </row>
    <row r="94" spans="1:13" s="8" customFormat="1" x14ac:dyDescent="0.25">
      <c r="E94" s="8">
        <v>9</v>
      </c>
      <c r="F94" s="10">
        <v>690.76</v>
      </c>
      <c r="J94" s="32"/>
      <c r="L94" s="37"/>
      <c r="M94" s="38"/>
    </row>
    <row r="95" spans="1:13" s="8" customFormat="1" x14ac:dyDescent="0.25">
      <c r="E95" s="8">
        <v>10</v>
      </c>
      <c r="F95" s="10">
        <v>690.76</v>
      </c>
      <c r="J95" s="32"/>
      <c r="L95" s="37">
        <f>L91</f>
        <v>1</v>
      </c>
      <c r="M95" s="38">
        <f>F96</f>
        <v>690.7600000000001</v>
      </c>
    </row>
    <row r="96" spans="1:13" s="8" customFormat="1" x14ac:dyDescent="0.25">
      <c r="E96" s="9" t="s">
        <v>5</v>
      </c>
      <c r="F96" s="11">
        <f>AVERAGE(F86:F95)</f>
        <v>690.7600000000001</v>
      </c>
      <c r="J96" s="32"/>
      <c r="L96" s="37">
        <f>L92</f>
        <v>10</v>
      </c>
      <c r="M96" s="38">
        <f>M95</f>
        <v>690.7600000000001</v>
      </c>
    </row>
    <row r="97" spans="1:13" s="8" customFormat="1" x14ac:dyDescent="0.25">
      <c r="E97" s="9" t="s">
        <v>4</v>
      </c>
      <c r="F97" s="12">
        <f>SQRT(DEVSQ(F86:F95)/(E95-1))</f>
        <v>1.198364490607514E-13</v>
      </c>
      <c r="J97" s="32"/>
      <c r="L97" s="37"/>
      <c r="M97" s="38"/>
    </row>
    <row r="98" spans="1:13" s="3" customFormat="1" x14ac:dyDescent="0.25">
      <c r="A98" s="4" t="s">
        <v>14</v>
      </c>
      <c r="B98" s="3">
        <v>7</v>
      </c>
      <c r="C98" s="3">
        <v>5</v>
      </c>
      <c r="D98" s="3">
        <f>B98+C98</f>
        <v>12</v>
      </c>
      <c r="E98" s="3">
        <v>1</v>
      </c>
      <c r="F98" s="5">
        <v>696.48</v>
      </c>
      <c r="G98" s="3">
        <v>0</v>
      </c>
      <c r="H98" s="3">
        <v>696.48</v>
      </c>
      <c r="I98" s="5">
        <f>H98-G98</f>
        <v>696.48</v>
      </c>
      <c r="J98" s="29">
        <f>I98-F108</f>
        <v>-9.9999999974897946E-4</v>
      </c>
      <c r="L98" s="35"/>
      <c r="M98" s="36"/>
    </row>
    <row r="99" spans="1:13" s="3" customFormat="1" x14ac:dyDescent="0.25">
      <c r="E99" s="3">
        <v>2</v>
      </c>
      <c r="F99" s="5">
        <v>696.49</v>
      </c>
      <c r="I99" s="5"/>
      <c r="J99" s="14"/>
      <c r="L99" s="35">
        <f>E98</f>
        <v>1</v>
      </c>
      <c r="M99" s="36">
        <f>F108+F109</f>
        <v>696.48416227765995</v>
      </c>
    </row>
    <row r="100" spans="1:13" s="3" customFormat="1" x14ac:dyDescent="0.25">
      <c r="E100" s="3">
        <v>3</v>
      </c>
      <c r="F100" s="5">
        <v>696.48</v>
      </c>
      <c r="I100" s="5"/>
      <c r="J100" s="13"/>
      <c r="L100" s="35">
        <f>E107</f>
        <v>10</v>
      </c>
      <c r="M100" s="36">
        <f>M99</f>
        <v>696.48416227765995</v>
      </c>
    </row>
    <row r="101" spans="1:13" s="3" customFormat="1" x14ac:dyDescent="0.25">
      <c r="E101" s="3">
        <v>4</v>
      </c>
      <c r="F101" s="5">
        <v>696.48</v>
      </c>
      <c r="I101" s="5"/>
      <c r="J101" s="13"/>
      <c r="L101" s="35"/>
      <c r="M101" s="36"/>
    </row>
    <row r="102" spans="1:13" s="3" customFormat="1" x14ac:dyDescent="0.25">
      <c r="E102" s="3">
        <v>5</v>
      </c>
      <c r="F102" s="5">
        <v>696.48</v>
      </c>
      <c r="I102" s="5"/>
      <c r="J102" s="13"/>
      <c r="L102" s="35"/>
      <c r="M102" s="36"/>
    </row>
    <row r="103" spans="1:13" s="3" customFormat="1" x14ac:dyDescent="0.25">
      <c r="E103" s="3">
        <v>6</v>
      </c>
      <c r="F103" s="5">
        <v>696.48</v>
      </c>
      <c r="J103" s="13"/>
      <c r="L103" s="35">
        <f>L99</f>
        <v>1</v>
      </c>
      <c r="M103" s="36">
        <f>F108-F109</f>
        <v>696.47783772233959</v>
      </c>
    </row>
    <row r="104" spans="1:13" s="3" customFormat="1" x14ac:dyDescent="0.25">
      <c r="E104" s="3">
        <v>7</v>
      </c>
      <c r="F104" s="5">
        <v>696.48</v>
      </c>
      <c r="J104" s="13"/>
      <c r="L104" s="35">
        <f>L100</f>
        <v>10</v>
      </c>
      <c r="M104" s="36">
        <f>M103</f>
        <v>696.47783772233959</v>
      </c>
    </row>
    <row r="105" spans="1:13" s="3" customFormat="1" x14ac:dyDescent="0.25">
      <c r="E105" s="3">
        <v>8</v>
      </c>
      <c r="F105" s="5">
        <v>696.48</v>
      </c>
      <c r="J105" s="13"/>
      <c r="L105" s="35"/>
      <c r="M105" s="36"/>
    </row>
    <row r="106" spans="1:13" s="3" customFormat="1" x14ac:dyDescent="0.25">
      <c r="E106" s="3">
        <v>9</v>
      </c>
      <c r="F106" s="5">
        <v>696.48</v>
      </c>
      <c r="J106" s="13"/>
      <c r="L106" s="35"/>
      <c r="M106" s="36"/>
    </row>
    <row r="107" spans="1:13" s="3" customFormat="1" x14ac:dyDescent="0.25">
      <c r="E107" s="3">
        <v>10</v>
      </c>
      <c r="F107" s="5">
        <v>696.48</v>
      </c>
      <c r="J107" s="13"/>
      <c r="L107" s="35">
        <f>L103</f>
        <v>1</v>
      </c>
      <c r="M107" s="36">
        <f>F108</f>
        <v>696.48099999999977</v>
      </c>
    </row>
    <row r="108" spans="1:13" s="3" customFormat="1" x14ac:dyDescent="0.25">
      <c r="E108" s="4" t="s">
        <v>5</v>
      </c>
      <c r="F108" s="6">
        <f>AVERAGE(F98:F107)</f>
        <v>696.48099999999977</v>
      </c>
      <c r="J108" s="13"/>
      <c r="L108" s="35">
        <f>L104</f>
        <v>10</v>
      </c>
      <c r="M108" s="36">
        <f>M107</f>
        <v>696.48099999999977</v>
      </c>
    </row>
    <row r="109" spans="1:13" s="3" customFormat="1" x14ac:dyDescent="0.25">
      <c r="E109" s="4" t="s">
        <v>4</v>
      </c>
      <c r="F109" s="7">
        <f>SQRT(DEVSQ(F98:F107)/(E107-1))</f>
        <v>3.1622776601655028E-3</v>
      </c>
      <c r="J109" s="13"/>
      <c r="L109" s="35"/>
      <c r="M109" s="36"/>
    </row>
    <row r="110" spans="1:13" s="8" customFormat="1" x14ac:dyDescent="0.25">
      <c r="A110" s="9" t="s">
        <v>23</v>
      </c>
      <c r="B110" s="8">
        <v>6</v>
      </c>
      <c r="C110" s="8">
        <v>6</v>
      </c>
      <c r="D110" s="8">
        <f>B110+C110</f>
        <v>12</v>
      </c>
      <c r="E110" s="8">
        <v>1</v>
      </c>
      <c r="F110" s="10">
        <v>715.66</v>
      </c>
      <c r="G110" s="8">
        <f>0.491+0.03</f>
        <v>0.52100000000000002</v>
      </c>
      <c r="H110" s="8">
        <v>716.17</v>
      </c>
      <c r="I110" s="10">
        <f>H110-G110</f>
        <v>715.649</v>
      </c>
      <c r="J110" s="30">
        <f>I110-F120</f>
        <v>-1.4999999999986358E-2</v>
      </c>
      <c r="L110" s="37"/>
      <c r="M110" s="38"/>
    </row>
    <row r="111" spans="1:13" s="8" customFormat="1" x14ac:dyDescent="0.25">
      <c r="E111" s="8">
        <v>2</v>
      </c>
      <c r="F111" s="10">
        <v>715.66</v>
      </c>
      <c r="I111" s="10"/>
      <c r="J111" s="31"/>
      <c r="L111" s="37">
        <f>E110</f>
        <v>1</v>
      </c>
      <c r="M111" s="38">
        <f>F120+F121</f>
        <v>715.66916397779494</v>
      </c>
    </row>
    <row r="112" spans="1:13" s="8" customFormat="1" x14ac:dyDescent="0.25">
      <c r="E112" s="8">
        <v>3</v>
      </c>
      <c r="F112" s="10">
        <v>715.66</v>
      </c>
      <c r="J112" s="32"/>
      <c r="L112" s="37">
        <f>E119</f>
        <v>10</v>
      </c>
      <c r="M112" s="38">
        <f>M111</f>
        <v>715.66916397779494</v>
      </c>
    </row>
    <row r="113" spans="1:13" s="8" customFormat="1" x14ac:dyDescent="0.25">
      <c r="E113" s="8">
        <v>4</v>
      </c>
      <c r="F113" s="10">
        <v>715.66</v>
      </c>
      <c r="J113" s="32"/>
      <c r="L113" s="37"/>
      <c r="M113" s="38"/>
    </row>
    <row r="114" spans="1:13" s="8" customFormat="1" x14ac:dyDescent="0.25">
      <c r="E114" s="8">
        <v>5</v>
      </c>
      <c r="F114" s="10">
        <v>715.66</v>
      </c>
      <c r="J114" s="32"/>
      <c r="L114" s="37"/>
      <c r="M114" s="38"/>
    </row>
    <row r="115" spans="1:13" s="8" customFormat="1" x14ac:dyDescent="0.25">
      <c r="E115" s="8">
        <v>6</v>
      </c>
      <c r="F115" s="10">
        <v>715.67</v>
      </c>
      <c r="J115" s="32"/>
      <c r="L115" s="37">
        <f>L111</f>
        <v>1</v>
      </c>
      <c r="M115" s="38">
        <f>F120-F121</f>
        <v>715.65883602220504</v>
      </c>
    </row>
    <row r="116" spans="1:13" s="8" customFormat="1" x14ac:dyDescent="0.25">
      <c r="E116" s="8">
        <v>7</v>
      </c>
      <c r="F116" s="10">
        <v>715.66</v>
      </c>
      <c r="J116" s="32"/>
      <c r="L116" s="37">
        <f>L112</f>
        <v>10</v>
      </c>
      <c r="M116" s="38">
        <f>M115</f>
        <v>715.65883602220504</v>
      </c>
    </row>
    <row r="117" spans="1:13" s="8" customFormat="1" x14ac:dyDescent="0.25">
      <c r="E117" s="8">
        <v>8</v>
      </c>
      <c r="F117" s="10">
        <v>715.67</v>
      </c>
      <c r="J117" s="32"/>
      <c r="L117" s="37"/>
      <c r="M117" s="38"/>
    </row>
    <row r="118" spans="1:13" s="8" customFormat="1" x14ac:dyDescent="0.25">
      <c r="E118" s="8">
        <v>9</v>
      </c>
      <c r="F118" s="10">
        <v>715.67</v>
      </c>
      <c r="J118" s="32"/>
      <c r="L118" s="37"/>
      <c r="M118" s="38"/>
    </row>
    <row r="119" spans="1:13" s="8" customFormat="1" x14ac:dyDescent="0.25">
      <c r="E119" s="8">
        <v>10</v>
      </c>
      <c r="F119" s="10">
        <v>715.67</v>
      </c>
      <c r="J119" s="32"/>
      <c r="L119" s="37">
        <f>L115</f>
        <v>1</v>
      </c>
      <c r="M119" s="38">
        <f>F120</f>
        <v>715.66399999999999</v>
      </c>
    </row>
    <row r="120" spans="1:13" s="8" customFormat="1" x14ac:dyDescent="0.25">
      <c r="E120" s="9" t="s">
        <v>5</v>
      </c>
      <c r="F120" s="11">
        <f>AVERAGE(F110:F119)</f>
        <v>715.66399999999999</v>
      </c>
      <c r="J120" s="32"/>
      <c r="L120" s="37">
        <f>L116</f>
        <v>10</v>
      </c>
      <c r="M120" s="38">
        <f>M119</f>
        <v>715.66399999999999</v>
      </c>
    </row>
    <row r="121" spans="1:13" s="8" customFormat="1" x14ac:dyDescent="0.25">
      <c r="E121" s="9" t="s">
        <v>4</v>
      </c>
      <c r="F121" s="12">
        <f>SQRT(DEVSQ(F110:F119)/(E119-1))</f>
        <v>5.1639777949385266E-3</v>
      </c>
      <c r="J121" s="32"/>
      <c r="L121" s="37"/>
      <c r="M121" s="38"/>
    </row>
    <row r="122" spans="1:13" s="3" customFormat="1" x14ac:dyDescent="0.25">
      <c r="A122" s="4" t="s">
        <v>16</v>
      </c>
      <c r="B122" s="3">
        <v>7</v>
      </c>
      <c r="C122" s="3">
        <v>4</v>
      </c>
      <c r="D122" s="3">
        <f>B122+C122</f>
        <v>11</v>
      </c>
      <c r="E122" s="3">
        <v>1</v>
      </c>
      <c r="F122" s="3">
        <v>743.24</v>
      </c>
      <c r="G122" s="3">
        <f>-0.53+0.03</f>
        <v>-0.5</v>
      </c>
      <c r="H122" s="3">
        <v>742.71</v>
      </c>
      <c r="I122" s="5">
        <f>H122-G122</f>
        <v>743.21</v>
      </c>
      <c r="J122" s="29">
        <f>I122-F132</f>
        <v>-3.5999999999944521E-2</v>
      </c>
      <c r="L122" s="35"/>
      <c r="M122" s="36"/>
    </row>
    <row r="123" spans="1:13" s="3" customFormat="1" x14ac:dyDescent="0.25">
      <c r="E123" s="3">
        <v>2</v>
      </c>
      <c r="F123" s="3">
        <v>743.24</v>
      </c>
      <c r="I123" s="5"/>
      <c r="J123" s="14"/>
      <c r="L123" s="35">
        <f>E122</f>
        <v>1</v>
      </c>
      <c r="M123" s="36">
        <f>F132+F133</f>
        <v>743.25116397779493</v>
      </c>
    </row>
    <row r="124" spans="1:13" s="3" customFormat="1" x14ac:dyDescent="0.25">
      <c r="E124" s="3">
        <v>3</v>
      </c>
      <c r="F124" s="3">
        <v>743.24</v>
      </c>
      <c r="J124" s="13"/>
      <c r="L124" s="35">
        <f>E131</f>
        <v>10</v>
      </c>
      <c r="M124" s="36">
        <f>M123</f>
        <v>743.25116397779493</v>
      </c>
    </row>
    <row r="125" spans="1:13" s="3" customFormat="1" x14ac:dyDescent="0.25">
      <c r="E125" s="3">
        <v>4</v>
      </c>
      <c r="F125" s="3">
        <v>743.24</v>
      </c>
      <c r="J125" s="13"/>
      <c r="L125" s="35"/>
      <c r="M125" s="36"/>
    </row>
    <row r="126" spans="1:13" s="3" customFormat="1" x14ac:dyDescent="0.25">
      <c r="E126" s="3">
        <v>5</v>
      </c>
      <c r="F126" s="3">
        <v>743.25</v>
      </c>
      <c r="J126" s="13"/>
      <c r="L126" s="35"/>
      <c r="M126" s="36"/>
    </row>
    <row r="127" spans="1:13" s="3" customFormat="1" x14ac:dyDescent="0.25">
      <c r="E127" s="3">
        <v>6</v>
      </c>
      <c r="F127" s="3">
        <v>743.25</v>
      </c>
      <c r="J127" s="13"/>
      <c r="L127" s="35">
        <f>L123</f>
        <v>1</v>
      </c>
      <c r="M127" s="36">
        <f>F132-F133</f>
        <v>743.24083602220503</v>
      </c>
    </row>
    <row r="128" spans="1:13" s="3" customFormat="1" x14ac:dyDescent="0.25">
      <c r="E128" s="3">
        <v>7</v>
      </c>
      <c r="F128" s="3">
        <v>743.25</v>
      </c>
      <c r="J128" s="13"/>
      <c r="L128" s="35">
        <f>L124</f>
        <v>10</v>
      </c>
      <c r="M128" s="36">
        <f>M127</f>
        <v>743.24083602220503</v>
      </c>
    </row>
    <row r="129" spans="1:13" s="3" customFormat="1" x14ac:dyDescent="0.25">
      <c r="E129" s="3">
        <v>8</v>
      </c>
      <c r="F129" s="3">
        <v>743.25</v>
      </c>
      <c r="J129" s="13"/>
      <c r="L129" s="35"/>
      <c r="M129" s="36"/>
    </row>
    <row r="130" spans="1:13" s="3" customFormat="1" x14ac:dyDescent="0.25">
      <c r="E130" s="3">
        <v>9</v>
      </c>
      <c r="F130" s="3">
        <v>743.25</v>
      </c>
      <c r="J130" s="13"/>
      <c r="L130" s="35"/>
      <c r="M130" s="36"/>
    </row>
    <row r="131" spans="1:13" s="3" customFormat="1" x14ac:dyDescent="0.25">
      <c r="E131" s="3">
        <v>10</v>
      </c>
      <c r="F131" s="3">
        <v>743.25</v>
      </c>
      <c r="J131" s="13"/>
      <c r="L131" s="35">
        <f>L127</f>
        <v>1</v>
      </c>
      <c r="M131" s="36">
        <f>F132</f>
        <v>743.24599999999998</v>
      </c>
    </row>
    <row r="132" spans="1:13" s="3" customFormat="1" x14ac:dyDescent="0.25">
      <c r="E132" s="4" t="s">
        <v>5</v>
      </c>
      <c r="F132" s="6">
        <f>AVERAGE(F122:F131)</f>
        <v>743.24599999999998</v>
      </c>
      <c r="J132" s="13"/>
      <c r="L132" s="35">
        <f>L128</f>
        <v>10</v>
      </c>
      <c r="M132" s="36">
        <f>M131</f>
        <v>743.24599999999998</v>
      </c>
    </row>
    <row r="133" spans="1:13" s="3" customFormat="1" x14ac:dyDescent="0.25">
      <c r="E133" s="4" t="s">
        <v>4</v>
      </c>
      <c r="F133" s="7">
        <f>SQRT(DEVSQ(F122:F131)/(E131-1))</f>
        <v>5.1639777949385266E-3</v>
      </c>
      <c r="J133" s="13"/>
      <c r="L133" s="35"/>
      <c r="M133" s="36"/>
    </row>
    <row r="134" spans="1:13" x14ac:dyDescent="0.25">
      <c r="F134" s="21"/>
    </row>
    <row r="135" spans="1:13" x14ac:dyDescent="0.25">
      <c r="F135" s="21"/>
    </row>
    <row r="136" spans="1:13" x14ac:dyDescent="0.25">
      <c r="A136" s="20"/>
      <c r="F136" s="20"/>
      <c r="G136" s="22"/>
      <c r="H136" s="22"/>
      <c r="I136" s="23"/>
      <c r="J136" s="34"/>
    </row>
    <row r="137" spans="1:13" x14ac:dyDescent="0.25">
      <c r="F137" s="20"/>
    </row>
    <row r="138" spans="1:13" x14ac:dyDescent="0.25">
      <c r="F138" s="20"/>
    </row>
    <row r="139" spans="1:13" x14ac:dyDescent="0.25">
      <c r="F139" s="20"/>
    </row>
    <row r="140" spans="1:13" x14ac:dyDescent="0.25">
      <c r="F140" s="20"/>
    </row>
    <row r="141" spans="1:13" x14ac:dyDescent="0.25">
      <c r="F141" s="20"/>
    </row>
    <row r="142" spans="1:13" x14ac:dyDescent="0.25">
      <c r="F142" s="20"/>
    </row>
    <row r="143" spans="1:13" x14ac:dyDescent="0.25">
      <c r="F143" s="20"/>
    </row>
    <row r="144" spans="1:13" x14ac:dyDescent="0.25">
      <c r="F144" s="20"/>
    </row>
    <row r="145" spans="5:6" x14ac:dyDescent="0.25">
      <c r="F145" s="20"/>
    </row>
    <row r="146" spans="5:6" x14ac:dyDescent="0.25">
      <c r="E146" s="24"/>
      <c r="F146" s="25"/>
    </row>
    <row r="147" spans="5:6" x14ac:dyDescent="0.25">
      <c r="E147" s="24"/>
      <c r="F147" s="26"/>
    </row>
  </sheetData>
  <mergeCells count="1">
    <mergeCell ref="L1:M1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QUOTE PUNTI GNSS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Giampaolo</dc:creator>
  <cp:lastModifiedBy>Giampaolo</cp:lastModifiedBy>
  <dcterms:created xsi:type="dcterms:W3CDTF">2019-06-09T10:44:13Z</dcterms:created>
  <dcterms:modified xsi:type="dcterms:W3CDTF">2019-08-16T19:46:47Z</dcterms:modified>
</cp:coreProperties>
</file>