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VARIE\SITO INTERNET\VIDEO\26-VOLI CIRCOLARI\"/>
    </mc:Choice>
  </mc:AlternateContent>
  <bookViews>
    <workbookView xWindow="0" yWindow="0" windowWidth="20490" windowHeight="7905"/>
  </bookViews>
  <sheets>
    <sheet name="CALCOLO ROTTA" sheetId="2" r:id="rId1"/>
    <sheet name="SCHEMI" sheetId="3" r:id="rId2"/>
    <sheet name="TIPI ROTTE" sheetId="4" r:id="rId3"/>
    <sheet name="MISSIONE LITCHI" sheetId="1" r:id="rId4"/>
  </sheets>
  <calcPr calcId="152511"/>
</workbook>
</file>

<file path=xl/calcChain.xml><?xml version="1.0" encoding="utf-8"?>
<calcChain xmlns="http://schemas.openxmlformats.org/spreadsheetml/2006/main">
  <c r="H50" i="2" l="1"/>
  <c r="J50" i="2"/>
  <c r="L50" i="2"/>
  <c r="A46" i="2" l="1"/>
  <c r="F44" i="2" l="1"/>
  <c r="C53" i="2" l="1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52" i="2"/>
  <c r="C51" i="2" l="1"/>
  <c r="AP2" i="1" l="1"/>
  <c r="AO2" i="1"/>
  <c r="C2" i="1"/>
  <c r="B23" i="2"/>
  <c r="A2" i="1" s="1"/>
  <c r="D51" i="2" l="1"/>
  <c r="J51" i="2" s="1"/>
  <c r="B18" i="2" l="1"/>
  <c r="B19" i="2" s="1"/>
  <c r="C19" i="2" l="1"/>
  <c r="F39" i="2"/>
  <c r="F29" i="2" l="1"/>
  <c r="AO24" i="1"/>
  <c r="AP24" i="1"/>
  <c r="AO25" i="1"/>
  <c r="AP25" i="1"/>
  <c r="AO26" i="1"/>
  <c r="AP26" i="1"/>
  <c r="AO27" i="1"/>
  <c r="AP27" i="1"/>
  <c r="AO28" i="1"/>
  <c r="AP28" i="1"/>
  <c r="AO29" i="1"/>
  <c r="AP29" i="1"/>
  <c r="AO30" i="1"/>
  <c r="AP30" i="1"/>
  <c r="AO31" i="1"/>
  <c r="AP31" i="1"/>
  <c r="AO32" i="1"/>
  <c r="AP32" i="1"/>
  <c r="AO33" i="1"/>
  <c r="AP33" i="1"/>
  <c r="AO34" i="1"/>
  <c r="AP34" i="1"/>
  <c r="AO35" i="1"/>
  <c r="AP35" i="1"/>
  <c r="AO36" i="1"/>
  <c r="AP36" i="1"/>
  <c r="AO37" i="1"/>
  <c r="AP37" i="1"/>
  <c r="AO38" i="1"/>
  <c r="AP38" i="1"/>
  <c r="AO39" i="1"/>
  <c r="AP39" i="1"/>
  <c r="AO40" i="1"/>
  <c r="AP40" i="1"/>
  <c r="AO41" i="1"/>
  <c r="AP41" i="1"/>
  <c r="AO42" i="1"/>
  <c r="AP42" i="1"/>
  <c r="AO43" i="1"/>
  <c r="AP43" i="1"/>
  <c r="AO44" i="1"/>
  <c r="AP44" i="1"/>
  <c r="AO45" i="1"/>
  <c r="AP45" i="1"/>
  <c r="AO46" i="1"/>
  <c r="AP46" i="1"/>
  <c r="AO47" i="1"/>
  <c r="AP47" i="1"/>
  <c r="AO48" i="1"/>
  <c r="AP48" i="1"/>
  <c r="AO49" i="1"/>
  <c r="AP49" i="1"/>
  <c r="AO50" i="1"/>
  <c r="AP50" i="1"/>
  <c r="AO51" i="1"/>
  <c r="AP51" i="1"/>
  <c r="AO52" i="1"/>
  <c r="AP52" i="1"/>
  <c r="AO53" i="1"/>
  <c r="AP53" i="1"/>
  <c r="AO54" i="1"/>
  <c r="AP54" i="1"/>
  <c r="AO55" i="1"/>
  <c r="AP55" i="1"/>
  <c r="AO56" i="1"/>
  <c r="AP56" i="1"/>
  <c r="AO57" i="1"/>
  <c r="AP57" i="1"/>
  <c r="AO58" i="1"/>
  <c r="AP58" i="1"/>
  <c r="AO59" i="1"/>
  <c r="AP59" i="1"/>
  <c r="AO60" i="1"/>
  <c r="AP60" i="1"/>
  <c r="AO61" i="1"/>
  <c r="AP61" i="1"/>
  <c r="AO62" i="1"/>
  <c r="AP62" i="1"/>
  <c r="AO63" i="1"/>
  <c r="AP63" i="1"/>
  <c r="AO64" i="1"/>
  <c r="AP64" i="1"/>
  <c r="AO65" i="1"/>
  <c r="AP65" i="1"/>
  <c r="AO66" i="1"/>
  <c r="AP66" i="1"/>
  <c r="AO67" i="1"/>
  <c r="AP67" i="1"/>
  <c r="AO68" i="1"/>
  <c r="AP68" i="1"/>
  <c r="AO69" i="1"/>
  <c r="AP69" i="1"/>
  <c r="AO70" i="1"/>
  <c r="AP70" i="1"/>
  <c r="AO71" i="1"/>
  <c r="AP71" i="1"/>
  <c r="AO72" i="1"/>
  <c r="AP72" i="1"/>
  <c r="AO73" i="1"/>
  <c r="AP73" i="1"/>
  <c r="AO74" i="1"/>
  <c r="AP74" i="1"/>
  <c r="AO75" i="1"/>
  <c r="AP75" i="1"/>
  <c r="AO76" i="1"/>
  <c r="AP76" i="1"/>
  <c r="AO77" i="1"/>
  <c r="AP77" i="1"/>
  <c r="AO78" i="1"/>
  <c r="AP78" i="1"/>
  <c r="AO79" i="1"/>
  <c r="AP79" i="1"/>
  <c r="AO80" i="1"/>
  <c r="AP80" i="1"/>
  <c r="AO81" i="1"/>
  <c r="AP81" i="1"/>
  <c r="AO82" i="1"/>
  <c r="AP82" i="1"/>
  <c r="AO83" i="1"/>
  <c r="AP83" i="1"/>
  <c r="AO84" i="1"/>
  <c r="AP84" i="1"/>
  <c r="AO85" i="1"/>
  <c r="AP85" i="1"/>
  <c r="AO86" i="1"/>
  <c r="AP86" i="1"/>
  <c r="AO87" i="1"/>
  <c r="AP87" i="1"/>
  <c r="AO88" i="1"/>
  <c r="AP88" i="1"/>
  <c r="AO89" i="1"/>
  <c r="AP89" i="1"/>
  <c r="AO90" i="1"/>
  <c r="AP90" i="1"/>
  <c r="AO91" i="1"/>
  <c r="AP91" i="1"/>
  <c r="AO92" i="1"/>
  <c r="AP92" i="1"/>
  <c r="AO93" i="1"/>
  <c r="AP93" i="1"/>
  <c r="AO94" i="1"/>
  <c r="AP94" i="1"/>
  <c r="AO95" i="1"/>
  <c r="AP95" i="1"/>
  <c r="AO96" i="1"/>
  <c r="AP96" i="1"/>
  <c r="AO97" i="1"/>
  <c r="AP97" i="1"/>
  <c r="AO98" i="1"/>
  <c r="AP98" i="1"/>
  <c r="AO99" i="1"/>
  <c r="AP99" i="1"/>
  <c r="AO100" i="1"/>
  <c r="AP100" i="1"/>
  <c r="AO4" i="1"/>
  <c r="AP4" i="1"/>
  <c r="AO5" i="1"/>
  <c r="AP5" i="1"/>
  <c r="AO6" i="1"/>
  <c r="AP6" i="1"/>
  <c r="AO7" i="1"/>
  <c r="AP7" i="1"/>
  <c r="AO8" i="1"/>
  <c r="AP8" i="1"/>
  <c r="AO9" i="1"/>
  <c r="AP9" i="1"/>
  <c r="AO10" i="1"/>
  <c r="AP10" i="1"/>
  <c r="AO11" i="1"/>
  <c r="AP11" i="1"/>
  <c r="AO12" i="1"/>
  <c r="AP12" i="1"/>
  <c r="AO13" i="1"/>
  <c r="AP13" i="1"/>
  <c r="AO14" i="1"/>
  <c r="AP14" i="1"/>
  <c r="AO15" i="1"/>
  <c r="AP15" i="1"/>
  <c r="AO16" i="1"/>
  <c r="AP16" i="1"/>
  <c r="AO17" i="1"/>
  <c r="AP17" i="1"/>
  <c r="AO18" i="1"/>
  <c r="AP18" i="1"/>
  <c r="AO19" i="1"/>
  <c r="AP19" i="1"/>
  <c r="AO20" i="1"/>
  <c r="AP20" i="1"/>
  <c r="AO21" i="1"/>
  <c r="AP21" i="1"/>
  <c r="AO22" i="1"/>
  <c r="AP22" i="1"/>
  <c r="AO23" i="1"/>
  <c r="AP23" i="1"/>
  <c r="E51" i="2" l="1"/>
  <c r="AP3" i="1"/>
  <c r="AO3" i="1"/>
  <c r="B20" i="2"/>
  <c r="D20" i="2" s="1"/>
  <c r="D9" i="2"/>
  <c r="D8" i="2"/>
  <c r="B3" i="2"/>
  <c r="B5" i="2" s="1"/>
  <c r="D52" i="2" l="1"/>
  <c r="J52" i="2" s="1"/>
  <c r="B12" i="2"/>
  <c r="F51" i="2" s="1"/>
  <c r="L51" i="2" s="1"/>
  <c r="B13" i="2"/>
  <c r="B24" i="2"/>
  <c r="B2" i="1" l="1"/>
  <c r="I50" i="2"/>
  <c r="M51" i="2"/>
  <c r="D53" i="2"/>
  <c r="J53" i="2" s="1"/>
  <c r="F52" i="2"/>
  <c r="M52" i="2" s="1"/>
  <c r="G51" i="2"/>
  <c r="H51" i="2" s="1"/>
  <c r="I51" i="2" s="1"/>
  <c r="B3" i="1" s="1"/>
  <c r="E52" i="2"/>
  <c r="L52" i="2" l="1"/>
  <c r="D54" i="2"/>
  <c r="J54" i="2" s="1"/>
  <c r="E53" i="2"/>
  <c r="A3" i="1"/>
  <c r="C3" i="1" s="1"/>
  <c r="F53" i="2"/>
  <c r="M53" i="2" s="1"/>
  <c r="G52" i="2"/>
  <c r="H52" i="2" s="1"/>
  <c r="I52" i="2" s="1"/>
  <c r="B4" i="1" s="1"/>
  <c r="D55" i="2"/>
  <c r="J55" i="2" s="1"/>
  <c r="E54" i="2" l="1"/>
  <c r="L53" i="2"/>
  <c r="A4" i="1"/>
  <c r="C4" i="1" s="1"/>
  <c r="F54" i="2"/>
  <c r="L54" i="2" s="1"/>
  <c r="G53" i="2"/>
  <c r="H53" i="2" s="1"/>
  <c r="E55" i="2"/>
  <c r="D56" i="2"/>
  <c r="J56" i="2" s="1"/>
  <c r="M54" i="2" l="1"/>
  <c r="I53" i="2"/>
  <c r="B5" i="1" s="1"/>
  <c r="A5" i="1"/>
  <c r="C5" i="1" s="1"/>
  <c r="F55" i="2"/>
  <c r="G54" i="2"/>
  <c r="E56" i="2"/>
  <c r="D57" i="2"/>
  <c r="J57" i="2" s="1"/>
  <c r="M55" i="2" l="1"/>
  <c r="L55" i="2"/>
  <c r="H54" i="2"/>
  <c r="A6" i="1" s="1"/>
  <c r="C6" i="1" s="1"/>
  <c r="F56" i="2"/>
  <c r="G55" i="2"/>
  <c r="H55" i="2" s="1"/>
  <c r="I55" i="2" s="1"/>
  <c r="B7" i="1" s="1"/>
  <c r="E57" i="2"/>
  <c r="D58" i="2"/>
  <c r="J58" i="2" s="1"/>
  <c r="L56" i="2" l="1"/>
  <c r="M56" i="2"/>
  <c r="I54" i="2"/>
  <c r="B6" i="1" s="1"/>
  <c r="A7" i="1"/>
  <c r="C7" i="1" s="1"/>
  <c r="F57" i="2"/>
  <c r="G56" i="2"/>
  <c r="H56" i="2" s="1"/>
  <c r="I56" i="2" s="1"/>
  <c r="B8" i="1" s="1"/>
  <c r="E58" i="2"/>
  <c r="D59" i="2"/>
  <c r="J59" i="2" s="1"/>
  <c r="L57" i="2" l="1"/>
  <c r="M57" i="2"/>
  <c r="A8" i="1"/>
  <c r="C8" i="1" s="1"/>
  <c r="F58" i="2"/>
  <c r="G57" i="2"/>
  <c r="H57" i="2" s="1"/>
  <c r="E59" i="2"/>
  <c r="D60" i="2"/>
  <c r="J60" i="2" s="1"/>
  <c r="L58" i="2" l="1"/>
  <c r="M58" i="2"/>
  <c r="I57" i="2"/>
  <c r="B9" i="1" s="1"/>
  <c r="A9" i="1"/>
  <c r="C9" i="1" s="1"/>
  <c r="F59" i="2"/>
  <c r="G58" i="2"/>
  <c r="H58" i="2" s="1"/>
  <c r="I58" i="2" s="1"/>
  <c r="B10" i="1" s="1"/>
  <c r="E60" i="2"/>
  <c r="D61" i="2"/>
  <c r="J61" i="2" s="1"/>
  <c r="L59" i="2" l="1"/>
  <c r="M59" i="2"/>
  <c r="A10" i="1"/>
  <c r="C10" i="1" s="1"/>
  <c r="F60" i="2"/>
  <c r="G59" i="2"/>
  <c r="H59" i="2" s="1"/>
  <c r="E61" i="2"/>
  <c r="D62" i="2"/>
  <c r="J62" i="2" s="1"/>
  <c r="M60" i="2" l="1"/>
  <c r="L60" i="2"/>
  <c r="I59" i="2"/>
  <c r="B11" i="1" s="1"/>
  <c r="A11" i="1"/>
  <c r="C11" i="1" s="1"/>
  <c r="F61" i="2"/>
  <c r="G60" i="2"/>
  <c r="H60" i="2" s="1"/>
  <c r="E62" i="2"/>
  <c r="D63" i="2"/>
  <c r="J63" i="2" s="1"/>
  <c r="M61" i="2" l="1"/>
  <c r="L61" i="2"/>
  <c r="F62" i="2"/>
  <c r="G61" i="2"/>
  <c r="H61" i="2" s="1"/>
  <c r="I60" i="2"/>
  <c r="B12" i="1" s="1"/>
  <c r="A12" i="1"/>
  <c r="C12" i="1" s="1"/>
  <c r="E63" i="2"/>
  <c r="D64" i="2"/>
  <c r="J64" i="2" s="1"/>
  <c r="L62" i="2" l="1"/>
  <c r="M62" i="2"/>
  <c r="I61" i="2"/>
  <c r="B13" i="1" s="1"/>
  <c r="A13" i="1"/>
  <c r="C13" i="1" s="1"/>
  <c r="F63" i="2"/>
  <c r="G62" i="2"/>
  <c r="H62" i="2" s="1"/>
  <c r="E64" i="2"/>
  <c r="D65" i="2"/>
  <c r="J65" i="2" s="1"/>
  <c r="L63" i="2" l="1"/>
  <c r="M63" i="2"/>
  <c r="F64" i="2"/>
  <c r="G63" i="2"/>
  <c r="I62" i="2"/>
  <c r="B14" i="1" s="1"/>
  <c r="A14" i="1"/>
  <c r="C14" i="1" s="1"/>
  <c r="E65" i="2"/>
  <c r="D66" i="2"/>
  <c r="J66" i="2" s="1"/>
  <c r="L64" i="2" l="1"/>
  <c r="M64" i="2"/>
  <c r="H63" i="2"/>
  <c r="A15" i="1" s="1"/>
  <c r="C15" i="1" s="1"/>
  <c r="F65" i="2"/>
  <c r="G64" i="2"/>
  <c r="H64" i="2" s="1"/>
  <c r="E66" i="2"/>
  <c r="D67" i="2"/>
  <c r="J67" i="2" s="1"/>
  <c r="M65" i="2" l="1"/>
  <c r="L65" i="2"/>
  <c r="I63" i="2"/>
  <c r="B15" i="1" s="1"/>
  <c r="I64" i="2"/>
  <c r="B16" i="1" s="1"/>
  <c r="A16" i="1"/>
  <c r="C16" i="1" s="1"/>
  <c r="F66" i="2"/>
  <c r="G65" i="2"/>
  <c r="H65" i="2" s="1"/>
  <c r="E67" i="2"/>
  <c r="D68" i="2"/>
  <c r="J68" i="2" s="1"/>
  <c r="L66" i="2" l="1"/>
  <c r="M66" i="2"/>
  <c r="I65" i="2"/>
  <c r="B17" i="1" s="1"/>
  <c r="A17" i="1"/>
  <c r="C17" i="1" s="1"/>
  <c r="F67" i="2"/>
  <c r="G66" i="2"/>
  <c r="H66" i="2" s="1"/>
  <c r="E68" i="2"/>
  <c r="D69" i="2"/>
  <c r="J69" i="2" s="1"/>
  <c r="M67" i="2" l="1"/>
  <c r="L67" i="2"/>
  <c r="F68" i="2"/>
  <c r="G67" i="2"/>
  <c r="H67" i="2" s="1"/>
  <c r="I66" i="2"/>
  <c r="B18" i="1" s="1"/>
  <c r="A18" i="1"/>
  <c r="C18" i="1" s="1"/>
  <c r="D70" i="2"/>
  <c r="J70" i="2" s="1"/>
  <c r="E69" i="2"/>
  <c r="L68" i="2" l="1"/>
  <c r="M68" i="2"/>
  <c r="I67" i="2"/>
  <c r="B19" i="1" s="1"/>
  <c r="A19" i="1"/>
  <c r="C19" i="1" s="1"/>
  <c r="F69" i="2"/>
  <c r="G68" i="2"/>
  <c r="E70" i="2"/>
  <c r="D71" i="2"/>
  <c r="J71" i="2" s="1"/>
  <c r="M69" i="2" l="1"/>
  <c r="L69" i="2"/>
  <c r="F70" i="2"/>
  <c r="G69" i="2"/>
  <c r="H69" i="2" s="1"/>
  <c r="H68" i="2"/>
  <c r="A20" i="1" s="1"/>
  <c r="C20" i="1" s="1"/>
  <c r="E71" i="2"/>
  <c r="D72" i="2"/>
  <c r="J72" i="2" s="1"/>
  <c r="L70" i="2" l="1"/>
  <c r="M70" i="2"/>
  <c r="I68" i="2"/>
  <c r="B20" i="1" s="1"/>
  <c r="I69" i="2"/>
  <c r="B21" i="1" s="1"/>
  <c r="A21" i="1"/>
  <c r="C21" i="1" s="1"/>
  <c r="F71" i="2"/>
  <c r="G70" i="2"/>
  <c r="H70" i="2" s="1"/>
  <c r="E72" i="2"/>
  <c r="D73" i="2"/>
  <c r="J73" i="2" s="1"/>
  <c r="L71" i="2" l="1"/>
  <c r="M71" i="2"/>
  <c r="F72" i="2"/>
  <c r="G71" i="2"/>
  <c r="H71" i="2" s="1"/>
  <c r="I70" i="2"/>
  <c r="B22" i="1" s="1"/>
  <c r="A22" i="1"/>
  <c r="C22" i="1" s="1"/>
  <c r="E73" i="2"/>
  <c r="D74" i="2"/>
  <c r="J74" i="2" s="1"/>
  <c r="L72" i="2" l="1"/>
  <c r="M72" i="2"/>
  <c r="D75" i="2"/>
  <c r="J75" i="2" s="1"/>
  <c r="E74" i="2"/>
  <c r="I71" i="2"/>
  <c r="B23" i="1" s="1"/>
  <c r="A23" i="1"/>
  <c r="C23" i="1" s="1"/>
  <c r="F73" i="2"/>
  <c r="G72" i="2"/>
  <c r="H72" i="2" s="1"/>
  <c r="L73" i="2" l="1"/>
  <c r="M73" i="2"/>
  <c r="D76" i="2"/>
  <c r="J76" i="2" s="1"/>
  <c r="E75" i="2"/>
  <c r="I72" i="2"/>
  <c r="B24" i="1" s="1"/>
  <c r="A24" i="1"/>
  <c r="C24" i="1" s="1"/>
  <c r="F74" i="2"/>
  <c r="G73" i="2"/>
  <c r="H73" i="2" s="1"/>
  <c r="M74" i="2" l="1"/>
  <c r="L74" i="2"/>
  <c r="E76" i="2"/>
  <c r="D77" i="2"/>
  <c r="J77" i="2" s="1"/>
  <c r="F75" i="2"/>
  <c r="G74" i="2"/>
  <c r="H74" i="2" s="1"/>
  <c r="I73" i="2"/>
  <c r="B25" i="1" s="1"/>
  <c r="A25" i="1"/>
  <c r="C25" i="1" s="1"/>
  <c r="M75" i="2" l="1"/>
  <c r="L75" i="2"/>
  <c r="E77" i="2"/>
  <c r="D78" i="2"/>
  <c r="J78" i="2" s="1"/>
  <c r="I74" i="2"/>
  <c r="B26" i="1" s="1"/>
  <c r="A26" i="1"/>
  <c r="C26" i="1" s="1"/>
  <c r="F76" i="2"/>
  <c r="G75" i="2"/>
  <c r="H75" i="2" s="1"/>
  <c r="L76" i="2" l="1"/>
  <c r="M76" i="2"/>
  <c r="D79" i="2"/>
  <c r="J79" i="2" s="1"/>
  <c r="E78" i="2"/>
  <c r="I75" i="2"/>
  <c r="B27" i="1" s="1"/>
  <c r="A27" i="1"/>
  <c r="C27" i="1" s="1"/>
  <c r="F77" i="2"/>
  <c r="G76" i="2"/>
  <c r="D80" i="2"/>
  <c r="J80" i="2" s="1"/>
  <c r="L77" i="2" l="1"/>
  <c r="M77" i="2"/>
  <c r="E79" i="2"/>
  <c r="H76" i="2"/>
  <c r="A28" i="1" s="1"/>
  <c r="C28" i="1" s="1"/>
  <c r="F78" i="2"/>
  <c r="G77" i="2"/>
  <c r="H77" i="2" s="1"/>
  <c r="D81" i="2"/>
  <c r="J81" i="2" s="1"/>
  <c r="E80" i="2"/>
  <c r="M78" i="2" l="1"/>
  <c r="L78" i="2"/>
  <c r="I76" i="2"/>
  <c r="B28" i="1" s="1"/>
  <c r="I77" i="2"/>
  <c r="B29" i="1" s="1"/>
  <c r="A29" i="1"/>
  <c r="C29" i="1" s="1"/>
  <c r="F79" i="2"/>
  <c r="G78" i="2"/>
  <c r="D82" i="2"/>
  <c r="J82" i="2" s="1"/>
  <c r="E81" i="2"/>
  <c r="L79" i="2" l="1"/>
  <c r="M79" i="2"/>
  <c r="F80" i="2"/>
  <c r="G79" i="2"/>
  <c r="H79" i="2" s="1"/>
  <c r="H78" i="2"/>
  <c r="A30" i="1" s="1"/>
  <c r="C30" i="1" s="1"/>
  <c r="E82" i="2"/>
  <c r="D83" i="2"/>
  <c r="J83" i="2" s="1"/>
  <c r="M80" i="2" l="1"/>
  <c r="L80" i="2"/>
  <c r="I78" i="2"/>
  <c r="B30" i="1" s="1"/>
  <c r="F81" i="2"/>
  <c r="G80" i="2"/>
  <c r="H80" i="2" s="1"/>
  <c r="I79" i="2"/>
  <c r="B31" i="1" s="1"/>
  <c r="A31" i="1"/>
  <c r="C31" i="1" s="1"/>
  <c r="D84" i="2"/>
  <c r="J84" i="2" s="1"/>
  <c r="E83" i="2"/>
  <c r="L81" i="2" l="1"/>
  <c r="M81" i="2"/>
  <c r="I80" i="2"/>
  <c r="B32" i="1" s="1"/>
  <c r="A32" i="1"/>
  <c r="C32" i="1" s="1"/>
  <c r="F82" i="2"/>
  <c r="G81" i="2"/>
  <c r="H81" i="2" s="1"/>
  <c r="D85" i="2"/>
  <c r="J85" i="2" s="1"/>
  <c r="E84" i="2"/>
  <c r="M82" i="2" l="1"/>
  <c r="L82" i="2"/>
  <c r="F83" i="2"/>
  <c r="G82" i="2"/>
  <c r="I81" i="2"/>
  <c r="B33" i="1" s="1"/>
  <c r="A33" i="1"/>
  <c r="C33" i="1" s="1"/>
  <c r="E85" i="2"/>
  <c r="D86" i="2"/>
  <c r="J86" i="2" s="1"/>
  <c r="L83" i="2" l="1"/>
  <c r="M83" i="2"/>
  <c r="H82" i="2"/>
  <c r="A34" i="1" s="1"/>
  <c r="C34" i="1" s="1"/>
  <c r="F84" i="2"/>
  <c r="G83" i="2"/>
  <c r="H83" i="2" s="1"/>
  <c r="E86" i="2"/>
  <c r="D87" i="2"/>
  <c r="J87" i="2" s="1"/>
  <c r="M84" i="2" l="1"/>
  <c r="L84" i="2"/>
  <c r="I82" i="2"/>
  <c r="B34" i="1" s="1"/>
  <c r="I83" i="2"/>
  <c r="B35" i="1" s="1"/>
  <c r="A35" i="1"/>
  <c r="C35" i="1" s="1"/>
  <c r="F85" i="2"/>
  <c r="G84" i="2"/>
  <c r="H84" i="2" s="1"/>
  <c r="E87" i="2"/>
  <c r="D88" i="2"/>
  <c r="J88" i="2" s="1"/>
  <c r="M85" i="2" l="1"/>
  <c r="L85" i="2"/>
  <c r="F86" i="2"/>
  <c r="G85" i="2"/>
  <c r="H85" i="2" s="1"/>
  <c r="I84" i="2"/>
  <c r="B36" i="1" s="1"/>
  <c r="A36" i="1"/>
  <c r="C36" i="1" s="1"/>
  <c r="D89" i="2"/>
  <c r="J89" i="2" s="1"/>
  <c r="E88" i="2"/>
  <c r="M86" i="2" l="1"/>
  <c r="L86" i="2"/>
  <c r="I85" i="2"/>
  <c r="B37" i="1" s="1"/>
  <c r="A37" i="1"/>
  <c r="C37" i="1" s="1"/>
  <c r="F87" i="2"/>
  <c r="G86" i="2"/>
  <c r="H86" i="2" s="1"/>
  <c r="D90" i="2"/>
  <c r="J90" i="2" s="1"/>
  <c r="E89" i="2"/>
  <c r="M87" i="2" l="1"/>
  <c r="L87" i="2"/>
  <c r="F88" i="2"/>
  <c r="G87" i="2"/>
  <c r="H87" i="2" s="1"/>
  <c r="I86" i="2"/>
  <c r="B38" i="1" s="1"/>
  <c r="A38" i="1"/>
  <c r="C38" i="1" s="1"/>
  <c r="E90" i="2"/>
  <c r="D91" i="2"/>
  <c r="J91" i="2" s="1"/>
  <c r="M88" i="2" l="1"/>
  <c r="L88" i="2"/>
  <c r="I87" i="2"/>
  <c r="B39" i="1" s="1"/>
  <c r="A39" i="1"/>
  <c r="C39" i="1" s="1"/>
  <c r="F89" i="2"/>
  <c r="G88" i="2"/>
  <c r="H88" i="2" s="1"/>
  <c r="D92" i="2"/>
  <c r="J92" i="2" s="1"/>
  <c r="E91" i="2"/>
  <c r="L89" i="2" l="1"/>
  <c r="M89" i="2"/>
  <c r="I88" i="2"/>
  <c r="B40" i="1" s="1"/>
  <c r="A40" i="1"/>
  <c r="C40" i="1" s="1"/>
  <c r="F90" i="2"/>
  <c r="G89" i="2"/>
  <c r="H89" i="2" s="1"/>
  <c r="D93" i="2"/>
  <c r="J93" i="2" s="1"/>
  <c r="E92" i="2"/>
  <c r="M90" i="2" l="1"/>
  <c r="L90" i="2"/>
  <c r="F91" i="2"/>
  <c r="G90" i="2"/>
  <c r="H90" i="2" s="1"/>
  <c r="I89" i="2"/>
  <c r="B41" i="1" s="1"/>
  <c r="A41" i="1"/>
  <c r="C41" i="1" s="1"/>
  <c r="D94" i="2"/>
  <c r="J94" i="2" s="1"/>
  <c r="E93" i="2"/>
  <c r="M91" i="2" l="1"/>
  <c r="L91" i="2"/>
  <c r="I90" i="2"/>
  <c r="B42" i="1" s="1"/>
  <c r="A42" i="1"/>
  <c r="C42" i="1" s="1"/>
  <c r="F92" i="2"/>
  <c r="G91" i="2"/>
  <c r="H91" i="2" s="1"/>
  <c r="E94" i="2"/>
  <c r="D95" i="2"/>
  <c r="J95" i="2" s="1"/>
  <c r="M92" i="2" l="1"/>
  <c r="L92" i="2"/>
  <c r="F93" i="2"/>
  <c r="G92" i="2"/>
  <c r="H92" i="2" s="1"/>
  <c r="I91" i="2"/>
  <c r="B43" i="1" s="1"/>
  <c r="A43" i="1"/>
  <c r="C43" i="1" s="1"/>
  <c r="D96" i="2"/>
  <c r="J96" i="2" s="1"/>
  <c r="E95" i="2"/>
  <c r="M93" i="2" l="1"/>
  <c r="L93" i="2"/>
  <c r="I92" i="2"/>
  <c r="B44" i="1" s="1"/>
  <c r="A44" i="1"/>
  <c r="C44" i="1" s="1"/>
  <c r="F94" i="2"/>
  <c r="G93" i="2"/>
  <c r="H93" i="2" s="1"/>
  <c r="E96" i="2"/>
  <c r="D97" i="2"/>
  <c r="J97" i="2" s="1"/>
  <c r="L94" i="2" l="1"/>
  <c r="M94" i="2"/>
  <c r="F95" i="2"/>
  <c r="G94" i="2"/>
  <c r="H94" i="2" s="1"/>
  <c r="I93" i="2"/>
  <c r="B45" i="1" s="1"/>
  <c r="A45" i="1"/>
  <c r="C45" i="1" s="1"/>
  <c r="D98" i="2"/>
  <c r="J98" i="2" s="1"/>
  <c r="E97" i="2"/>
  <c r="L95" i="2" l="1"/>
  <c r="M95" i="2"/>
  <c r="I94" i="2"/>
  <c r="B46" i="1" s="1"/>
  <c r="A46" i="1"/>
  <c r="C46" i="1" s="1"/>
  <c r="F96" i="2"/>
  <c r="G95" i="2"/>
  <c r="H95" i="2" s="1"/>
  <c r="D99" i="2"/>
  <c r="J99" i="2" s="1"/>
  <c r="E98" i="2"/>
  <c r="L96" i="2" l="1"/>
  <c r="M96" i="2"/>
  <c r="F97" i="2"/>
  <c r="G96" i="2"/>
  <c r="H96" i="2" s="1"/>
  <c r="I95" i="2"/>
  <c r="B47" i="1" s="1"/>
  <c r="A47" i="1"/>
  <c r="C47" i="1" s="1"/>
  <c r="E99" i="2"/>
  <c r="D100" i="2"/>
  <c r="J100" i="2" s="1"/>
  <c r="M97" i="2" l="1"/>
  <c r="L97" i="2"/>
  <c r="I96" i="2"/>
  <c r="B48" i="1" s="1"/>
  <c r="A48" i="1"/>
  <c r="C48" i="1" s="1"/>
  <c r="F98" i="2"/>
  <c r="G97" i="2"/>
  <c r="H97" i="2" s="1"/>
  <c r="E100" i="2"/>
  <c r="D101" i="2"/>
  <c r="J101" i="2" s="1"/>
  <c r="M98" i="2" l="1"/>
  <c r="L98" i="2"/>
  <c r="I97" i="2"/>
  <c r="B49" i="1" s="1"/>
  <c r="A49" i="1"/>
  <c r="C49" i="1" s="1"/>
  <c r="F99" i="2"/>
  <c r="G98" i="2"/>
  <c r="E101" i="2"/>
  <c r="D102" i="2"/>
  <c r="J102" i="2" s="1"/>
  <c r="M99" i="2" l="1"/>
  <c r="L99" i="2"/>
  <c r="H98" i="2"/>
  <c r="A50" i="1" s="1"/>
  <c r="C50" i="1" s="1"/>
  <c r="F100" i="2"/>
  <c r="G99" i="2"/>
  <c r="H99" i="2" s="1"/>
  <c r="E102" i="2"/>
  <c r="D103" i="2"/>
  <c r="J103" i="2" s="1"/>
  <c r="M100" i="2" l="1"/>
  <c r="L100" i="2"/>
  <c r="I98" i="2"/>
  <c r="B50" i="1" s="1"/>
  <c r="F101" i="2"/>
  <c r="G100" i="2"/>
  <c r="H100" i="2" s="1"/>
  <c r="I99" i="2"/>
  <c r="B51" i="1" s="1"/>
  <c r="A51" i="1"/>
  <c r="C51" i="1" s="1"/>
  <c r="D104" i="2"/>
  <c r="J104" i="2" s="1"/>
  <c r="E103" i="2"/>
  <c r="L101" i="2" l="1"/>
  <c r="M101" i="2"/>
  <c r="I100" i="2"/>
  <c r="B52" i="1" s="1"/>
  <c r="A52" i="1"/>
  <c r="C52" i="1" s="1"/>
  <c r="F102" i="2"/>
  <c r="G101" i="2"/>
  <c r="H101" i="2" s="1"/>
  <c r="D105" i="2"/>
  <c r="J105" i="2" s="1"/>
  <c r="E104" i="2"/>
  <c r="L102" i="2" l="1"/>
  <c r="M102" i="2"/>
  <c r="I101" i="2"/>
  <c r="B53" i="1" s="1"/>
  <c r="A53" i="1"/>
  <c r="C53" i="1" s="1"/>
  <c r="F103" i="2"/>
  <c r="G102" i="2"/>
  <c r="H102" i="2" s="1"/>
  <c r="D106" i="2"/>
  <c r="J106" i="2" s="1"/>
  <c r="E105" i="2"/>
  <c r="L103" i="2" l="1"/>
  <c r="M103" i="2"/>
  <c r="I102" i="2"/>
  <c r="B54" i="1" s="1"/>
  <c r="A54" i="1"/>
  <c r="C54" i="1" s="1"/>
  <c r="F104" i="2"/>
  <c r="G103" i="2"/>
  <c r="H103" i="2" s="1"/>
  <c r="E106" i="2"/>
  <c r="D107" i="2"/>
  <c r="J107" i="2" s="1"/>
  <c r="L104" i="2" l="1"/>
  <c r="M104" i="2"/>
  <c r="I103" i="2"/>
  <c r="B55" i="1" s="1"/>
  <c r="A55" i="1"/>
  <c r="C55" i="1" s="1"/>
  <c r="F105" i="2"/>
  <c r="G104" i="2"/>
  <c r="D108" i="2"/>
  <c r="J108" i="2" s="1"/>
  <c r="E107" i="2"/>
  <c r="L105" i="2" l="1"/>
  <c r="M105" i="2"/>
  <c r="G105" i="2"/>
  <c r="F106" i="2"/>
  <c r="H105" i="2"/>
  <c r="A57" i="1" s="1"/>
  <c r="C57" i="1" s="1"/>
  <c r="H104" i="2"/>
  <c r="A56" i="1" s="1"/>
  <c r="C56" i="1" s="1"/>
  <c r="E108" i="2"/>
  <c r="D109" i="2"/>
  <c r="J109" i="2" s="1"/>
  <c r="M106" i="2" l="1"/>
  <c r="L106" i="2"/>
  <c r="I105" i="2"/>
  <c r="B57" i="1" s="1"/>
  <c r="G106" i="2"/>
  <c r="H106" i="2" s="1"/>
  <c r="A58" i="1" s="1"/>
  <c r="C58" i="1" s="1"/>
  <c r="F107" i="2"/>
  <c r="I104" i="2"/>
  <c r="B56" i="1" s="1"/>
  <c r="D110" i="2"/>
  <c r="J110" i="2" s="1"/>
  <c r="E109" i="2"/>
  <c r="L107" i="2" l="1"/>
  <c r="M107" i="2"/>
  <c r="I106" i="2"/>
  <c r="B58" i="1" s="1"/>
  <c r="F108" i="2"/>
  <c r="G107" i="2"/>
  <c r="H107" i="2" s="1"/>
  <c r="E110" i="2"/>
  <c r="D111" i="2"/>
  <c r="J111" i="2" s="1"/>
  <c r="M108" i="2" l="1"/>
  <c r="L108" i="2"/>
  <c r="I107" i="2"/>
  <c r="B59" i="1" s="1"/>
  <c r="A59" i="1"/>
  <c r="C59" i="1" s="1"/>
  <c r="F109" i="2"/>
  <c r="G108" i="2"/>
  <c r="E111" i="2"/>
  <c r="D112" i="2"/>
  <c r="J112" i="2" s="1"/>
  <c r="M109" i="2" l="1"/>
  <c r="L109" i="2"/>
  <c r="H108" i="2"/>
  <c r="A60" i="1" s="1"/>
  <c r="C60" i="1" s="1"/>
  <c r="F110" i="2"/>
  <c r="G109" i="2"/>
  <c r="D113" i="2"/>
  <c r="J113" i="2" s="1"/>
  <c r="E112" i="2"/>
  <c r="M110" i="2" l="1"/>
  <c r="L110" i="2"/>
  <c r="I108" i="2"/>
  <c r="B60" i="1" s="1"/>
  <c r="H109" i="2"/>
  <c r="A61" i="1" s="1"/>
  <c r="C61" i="1" s="1"/>
  <c r="F111" i="2"/>
  <c r="G110" i="2"/>
  <c r="E113" i="2"/>
  <c r="D114" i="2"/>
  <c r="J114" i="2" s="1"/>
  <c r="L111" i="2" l="1"/>
  <c r="M111" i="2"/>
  <c r="I109" i="2"/>
  <c r="B61" i="1" s="1"/>
  <c r="H110" i="2"/>
  <c r="A62" i="1" s="1"/>
  <c r="C62" i="1" s="1"/>
  <c r="F112" i="2"/>
  <c r="G111" i="2"/>
  <c r="H111" i="2" s="1"/>
  <c r="E114" i="2"/>
  <c r="D115" i="2"/>
  <c r="J115" i="2" s="1"/>
  <c r="M112" i="2" l="1"/>
  <c r="L112" i="2"/>
  <c r="I110" i="2"/>
  <c r="B62" i="1" s="1"/>
  <c r="I111" i="2"/>
  <c r="B63" i="1" s="1"/>
  <c r="A63" i="1"/>
  <c r="C63" i="1" s="1"/>
  <c r="F113" i="2"/>
  <c r="G112" i="2"/>
  <c r="D116" i="2"/>
  <c r="J116" i="2" s="1"/>
  <c r="E115" i="2"/>
  <c r="L113" i="2" l="1"/>
  <c r="M113" i="2"/>
  <c r="M116" i="2"/>
  <c r="L116" i="2"/>
  <c r="H112" i="2"/>
  <c r="A64" i="1" s="1"/>
  <c r="C64" i="1" s="1"/>
  <c r="F114" i="2"/>
  <c r="G113" i="2"/>
  <c r="H113" i="2" s="1"/>
  <c r="D117" i="2"/>
  <c r="J117" i="2" s="1"/>
  <c r="E116" i="2"/>
  <c r="M114" i="2" l="1"/>
  <c r="L114" i="2"/>
  <c r="L117" i="2"/>
  <c r="M117" i="2"/>
  <c r="I113" i="2"/>
  <c r="B65" i="1" s="1"/>
  <c r="A65" i="1"/>
  <c r="C65" i="1" s="1"/>
  <c r="I112" i="2"/>
  <c r="B64" i="1" s="1"/>
  <c r="F115" i="2"/>
  <c r="G114" i="2"/>
  <c r="H114" i="2" s="1"/>
  <c r="E117" i="2"/>
  <c r="D118" i="2"/>
  <c r="J118" i="2" s="1"/>
  <c r="L115" i="2" l="1"/>
  <c r="M115" i="2"/>
  <c r="M118" i="2"/>
  <c r="L118" i="2"/>
  <c r="F116" i="2"/>
  <c r="G115" i="2"/>
  <c r="H115" i="2" s="1"/>
  <c r="I114" i="2"/>
  <c r="B66" i="1" s="1"/>
  <c r="A66" i="1"/>
  <c r="C66" i="1" s="1"/>
  <c r="D119" i="2"/>
  <c r="J119" i="2" s="1"/>
  <c r="E118" i="2"/>
  <c r="M119" i="2" l="1"/>
  <c r="L119" i="2"/>
  <c r="I115" i="2"/>
  <c r="B67" i="1" s="1"/>
  <c r="A67" i="1"/>
  <c r="C67" i="1" s="1"/>
  <c r="F117" i="2"/>
  <c r="G116" i="2"/>
  <c r="H116" i="2" s="1"/>
  <c r="D120" i="2"/>
  <c r="J120" i="2" s="1"/>
  <c r="E119" i="2"/>
  <c r="M120" i="2" l="1"/>
  <c r="L120" i="2"/>
  <c r="F118" i="2"/>
  <c r="G117" i="2"/>
  <c r="I116" i="2"/>
  <c r="B68" i="1" s="1"/>
  <c r="A68" i="1"/>
  <c r="C68" i="1" s="1"/>
  <c r="D121" i="2"/>
  <c r="J121" i="2" s="1"/>
  <c r="E120" i="2"/>
  <c r="L121" i="2" l="1"/>
  <c r="M121" i="2"/>
  <c r="H117" i="2"/>
  <c r="A69" i="1" s="1"/>
  <c r="C69" i="1" s="1"/>
  <c r="F119" i="2"/>
  <c r="G118" i="2"/>
  <c r="H118" i="2" s="1"/>
  <c r="D122" i="2"/>
  <c r="J122" i="2" s="1"/>
  <c r="E121" i="2"/>
  <c r="L122" i="2" l="1"/>
  <c r="M122" i="2"/>
  <c r="I117" i="2"/>
  <c r="B69" i="1" s="1"/>
  <c r="I118" i="2"/>
  <c r="B70" i="1" s="1"/>
  <c r="A70" i="1"/>
  <c r="C70" i="1" s="1"/>
  <c r="F120" i="2"/>
  <c r="G119" i="2"/>
  <c r="H119" i="2" s="1"/>
  <c r="D123" i="2"/>
  <c r="J123" i="2" s="1"/>
  <c r="E122" i="2"/>
  <c r="L123" i="2" l="1"/>
  <c r="M123" i="2"/>
  <c r="I119" i="2"/>
  <c r="B71" i="1" s="1"/>
  <c r="A71" i="1"/>
  <c r="C71" i="1" s="1"/>
  <c r="F121" i="2"/>
  <c r="G120" i="2"/>
  <c r="D124" i="2"/>
  <c r="J124" i="2" s="1"/>
  <c r="E123" i="2"/>
  <c r="L124" i="2" l="1"/>
  <c r="M124" i="2"/>
  <c r="F122" i="2"/>
  <c r="G121" i="2"/>
  <c r="H121" i="2" s="1"/>
  <c r="H120" i="2"/>
  <c r="A72" i="1" s="1"/>
  <c r="C72" i="1" s="1"/>
  <c r="I120" i="2"/>
  <c r="B72" i="1" s="1"/>
  <c r="D125" i="2"/>
  <c r="J125" i="2" s="1"/>
  <c r="E124" i="2"/>
  <c r="M125" i="2" l="1"/>
  <c r="L125" i="2"/>
  <c r="I121" i="2"/>
  <c r="B73" i="1" s="1"/>
  <c r="A73" i="1"/>
  <c r="C73" i="1" s="1"/>
  <c r="F123" i="2"/>
  <c r="G122" i="2"/>
  <c r="D126" i="2"/>
  <c r="J126" i="2" s="1"/>
  <c r="E125" i="2"/>
  <c r="L126" i="2" l="1"/>
  <c r="M126" i="2"/>
  <c r="F124" i="2"/>
  <c r="G123" i="2"/>
  <c r="H123" i="2" s="1"/>
  <c r="H122" i="2"/>
  <c r="A74" i="1" s="1"/>
  <c r="C74" i="1" s="1"/>
  <c r="I122" i="2"/>
  <c r="B74" i="1" s="1"/>
  <c r="D127" i="2"/>
  <c r="J127" i="2" s="1"/>
  <c r="E126" i="2"/>
  <c r="M127" i="2" l="1"/>
  <c r="L127" i="2"/>
  <c r="I123" i="2"/>
  <c r="B75" i="1" s="1"/>
  <c r="A75" i="1"/>
  <c r="C75" i="1" s="1"/>
  <c r="F125" i="2"/>
  <c r="G124" i="2"/>
  <c r="H124" i="2" s="1"/>
  <c r="D128" i="2"/>
  <c r="J128" i="2" s="1"/>
  <c r="E127" i="2"/>
  <c r="L128" i="2" l="1"/>
  <c r="M128" i="2"/>
  <c r="I124" i="2"/>
  <c r="B76" i="1" s="1"/>
  <c r="A76" i="1"/>
  <c r="C76" i="1" s="1"/>
  <c r="F126" i="2"/>
  <c r="G125" i="2"/>
  <c r="E128" i="2"/>
  <c r="D129" i="2"/>
  <c r="J129" i="2" s="1"/>
  <c r="L129" i="2" l="1"/>
  <c r="M129" i="2"/>
  <c r="H125" i="2"/>
  <c r="A77" i="1" s="1"/>
  <c r="C77" i="1" s="1"/>
  <c r="F127" i="2"/>
  <c r="G126" i="2"/>
  <c r="E129" i="2"/>
  <c r="D130" i="2"/>
  <c r="J130" i="2" s="1"/>
  <c r="L130" i="2" l="1"/>
  <c r="M130" i="2"/>
  <c r="F128" i="2"/>
  <c r="G127" i="2"/>
  <c r="I125" i="2"/>
  <c r="B77" i="1" s="1"/>
  <c r="H126" i="2"/>
  <c r="A78" i="1" s="1"/>
  <c r="C78" i="1" s="1"/>
  <c r="D131" i="2"/>
  <c r="J131" i="2" s="1"/>
  <c r="E130" i="2"/>
  <c r="M131" i="2" l="1"/>
  <c r="L131" i="2"/>
  <c r="H127" i="2"/>
  <c r="A79" i="1" s="1"/>
  <c r="C79" i="1" s="1"/>
  <c r="I126" i="2"/>
  <c r="B78" i="1" s="1"/>
  <c r="F129" i="2"/>
  <c r="G128" i="2"/>
  <c r="H128" i="2" s="1"/>
  <c r="D132" i="2"/>
  <c r="J132" i="2" s="1"/>
  <c r="E131" i="2"/>
  <c r="L132" i="2" l="1"/>
  <c r="M132" i="2"/>
  <c r="F130" i="2"/>
  <c r="G129" i="2"/>
  <c r="H129" i="2" s="1"/>
  <c r="I127" i="2"/>
  <c r="B79" i="1" s="1"/>
  <c r="I128" i="2"/>
  <c r="B80" i="1" s="1"/>
  <c r="A80" i="1"/>
  <c r="C80" i="1" s="1"/>
  <c r="D133" i="2"/>
  <c r="J133" i="2" s="1"/>
  <c r="E132" i="2"/>
  <c r="L133" i="2" l="1"/>
  <c r="M133" i="2"/>
  <c r="G130" i="2"/>
  <c r="I130" i="2" s="1"/>
  <c r="B82" i="1" s="1"/>
  <c r="F131" i="2"/>
  <c r="I129" i="2"/>
  <c r="B81" i="1" s="1"/>
  <c r="A81" i="1"/>
  <c r="C81" i="1" s="1"/>
  <c r="H130" i="2"/>
  <c r="A82" i="1" s="1"/>
  <c r="C82" i="1" s="1"/>
  <c r="D134" i="2"/>
  <c r="J134" i="2" s="1"/>
  <c r="E133" i="2"/>
  <c r="L134" i="2" l="1"/>
  <c r="M134" i="2"/>
  <c r="F132" i="2"/>
  <c r="G131" i="2"/>
  <c r="H131" i="2" s="1"/>
  <c r="D135" i="2"/>
  <c r="J135" i="2" s="1"/>
  <c r="E134" i="2"/>
  <c r="M135" i="2" l="1"/>
  <c r="L135" i="2"/>
  <c r="I131" i="2"/>
  <c r="B83" i="1" s="1"/>
  <c r="A83" i="1"/>
  <c r="C83" i="1" s="1"/>
  <c r="F133" i="2"/>
  <c r="G132" i="2"/>
  <c r="H132" i="2" s="1"/>
  <c r="D136" i="2"/>
  <c r="J136" i="2" s="1"/>
  <c r="E135" i="2"/>
  <c r="M136" i="2" l="1"/>
  <c r="L136" i="2"/>
  <c r="I132" i="2"/>
  <c r="B84" i="1" s="1"/>
  <c r="A84" i="1"/>
  <c r="C84" i="1" s="1"/>
  <c r="F134" i="2"/>
  <c r="G133" i="2"/>
  <c r="H133" i="2" s="1"/>
  <c r="D137" i="2"/>
  <c r="J137" i="2" s="1"/>
  <c r="E136" i="2"/>
  <c r="L137" i="2" l="1"/>
  <c r="M137" i="2"/>
  <c r="I133" i="2"/>
  <c r="B85" i="1" s="1"/>
  <c r="A85" i="1"/>
  <c r="C85" i="1" s="1"/>
  <c r="F135" i="2"/>
  <c r="G134" i="2"/>
  <c r="H134" i="2" s="1"/>
  <c r="D138" i="2"/>
  <c r="J138" i="2" s="1"/>
  <c r="E137" i="2"/>
  <c r="L138" i="2" l="1"/>
  <c r="M138" i="2"/>
  <c r="I134" i="2"/>
  <c r="B86" i="1" s="1"/>
  <c r="A86" i="1"/>
  <c r="C86" i="1" s="1"/>
  <c r="F136" i="2"/>
  <c r="G135" i="2"/>
  <c r="H135" i="2" s="1"/>
  <c r="D139" i="2"/>
  <c r="J139" i="2" s="1"/>
  <c r="E138" i="2"/>
  <c r="L139" i="2" l="1"/>
  <c r="M139" i="2"/>
  <c r="I135" i="2"/>
  <c r="B87" i="1" s="1"/>
  <c r="A87" i="1"/>
  <c r="C87" i="1" s="1"/>
  <c r="F137" i="2"/>
  <c r="G136" i="2"/>
  <c r="H136" i="2" s="1"/>
  <c r="E139" i="2"/>
  <c r="D140" i="2"/>
  <c r="J140" i="2" s="1"/>
  <c r="L140" i="2" l="1"/>
  <c r="M140" i="2"/>
  <c r="I136" i="2"/>
  <c r="B88" i="1" s="1"/>
  <c r="A88" i="1"/>
  <c r="C88" i="1" s="1"/>
  <c r="F138" i="2"/>
  <c r="G137" i="2"/>
  <c r="H137" i="2" s="1"/>
  <c r="D141" i="2"/>
  <c r="J141" i="2" s="1"/>
  <c r="E140" i="2"/>
  <c r="L141" i="2" l="1"/>
  <c r="M141" i="2"/>
  <c r="I137" i="2"/>
  <c r="B89" i="1" s="1"/>
  <c r="A89" i="1"/>
  <c r="C89" i="1" s="1"/>
  <c r="F139" i="2"/>
  <c r="G138" i="2"/>
  <c r="H138" i="2" s="1"/>
  <c r="D142" i="2"/>
  <c r="J142" i="2" s="1"/>
  <c r="E141" i="2"/>
  <c r="M142" i="2" l="1"/>
  <c r="L142" i="2"/>
  <c r="I138" i="2"/>
  <c r="B90" i="1" s="1"/>
  <c r="A90" i="1"/>
  <c r="C90" i="1" s="1"/>
  <c r="F140" i="2"/>
  <c r="G139" i="2"/>
  <c r="H139" i="2" s="1"/>
  <c r="E142" i="2"/>
  <c r="D143" i="2"/>
  <c r="J143" i="2" s="1"/>
  <c r="L143" i="2" l="1"/>
  <c r="M143" i="2"/>
  <c r="I139" i="2"/>
  <c r="B91" i="1" s="1"/>
  <c r="A91" i="1"/>
  <c r="C91" i="1" s="1"/>
  <c r="F141" i="2"/>
  <c r="G140" i="2"/>
  <c r="H140" i="2" s="1"/>
  <c r="E143" i="2"/>
  <c r="D144" i="2"/>
  <c r="J144" i="2" s="1"/>
  <c r="L144" i="2" l="1"/>
  <c r="M144" i="2"/>
  <c r="I140" i="2"/>
  <c r="B92" i="1" s="1"/>
  <c r="A92" i="1"/>
  <c r="C92" i="1" s="1"/>
  <c r="F142" i="2"/>
  <c r="G141" i="2"/>
  <c r="H141" i="2" s="1"/>
  <c r="D145" i="2"/>
  <c r="J145" i="2" s="1"/>
  <c r="E144" i="2"/>
  <c r="L145" i="2" l="1"/>
  <c r="M145" i="2"/>
  <c r="I141" i="2"/>
  <c r="B93" i="1" s="1"/>
  <c r="A93" i="1"/>
  <c r="C93" i="1" s="1"/>
  <c r="F143" i="2"/>
  <c r="G142" i="2"/>
  <c r="H142" i="2" s="1"/>
  <c r="E145" i="2"/>
  <c r="D146" i="2"/>
  <c r="J146" i="2" s="1"/>
  <c r="L146" i="2" l="1"/>
  <c r="M146" i="2"/>
  <c r="I142" i="2"/>
  <c r="B94" i="1" s="1"/>
  <c r="A94" i="1"/>
  <c r="C94" i="1" s="1"/>
  <c r="F144" i="2"/>
  <c r="G143" i="2"/>
  <c r="H143" i="2" s="1"/>
  <c r="E146" i="2"/>
  <c r="D147" i="2"/>
  <c r="J147" i="2" s="1"/>
  <c r="L147" i="2" l="1"/>
  <c r="M147" i="2"/>
  <c r="I143" i="2"/>
  <c r="B95" i="1" s="1"/>
  <c r="A95" i="1"/>
  <c r="C95" i="1" s="1"/>
  <c r="F145" i="2"/>
  <c r="G144" i="2"/>
  <c r="H144" i="2" s="1"/>
  <c r="D148" i="2"/>
  <c r="J148" i="2" s="1"/>
  <c r="E147" i="2"/>
  <c r="M148" i="2" l="1"/>
  <c r="L148" i="2"/>
  <c r="I144" i="2"/>
  <c r="B96" i="1" s="1"/>
  <c r="A96" i="1"/>
  <c r="C96" i="1" s="1"/>
  <c r="F146" i="2"/>
  <c r="G145" i="2"/>
  <c r="H145" i="2" s="1"/>
  <c r="E148" i="2"/>
  <c r="I145" i="2" l="1"/>
  <c r="B97" i="1" s="1"/>
  <c r="A97" i="1"/>
  <c r="C97" i="1" s="1"/>
  <c r="F147" i="2"/>
  <c r="G146" i="2"/>
  <c r="H146" i="2" l="1"/>
  <c r="A98" i="1" s="1"/>
  <c r="C98" i="1" s="1"/>
  <c r="F148" i="2"/>
  <c r="G148" i="2" s="1"/>
  <c r="H148" i="2" s="1"/>
  <c r="I148" i="2" s="1"/>
  <c r="G147" i="2"/>
  <c r="H147" i="2" s="1"/>
  <c r="A100" i="1" l="1"/>
  <c r="C100" i="1" s="1"/>
  <c r="I146" i="2"/>
  <c r="B98" i="1" s="1"/>
  <c r="I147" i="2"/>
  <c r="B99" i="1" s="1"/>
  <c r="A99" i="1"/>
  <c r="C99" i="1" s="1"/>
  <c r="B100" i="1"/>
</calcChain>
</file>

<file path=xl/sharedStrings.xml><?xml version="1.0" encoding="utf-8"?>
<sst xmlns="http://schemas.openxmlformats.org/spreadsheetml/2006/main" count="155" uniqueCount="120">
  <si>
    <t>latitude</t>
  </si>
  <si>
    <t>longitude</t>
  </si>
  <si>
    <t>altitude(m)</t>
  </si>
  <si>
    <t>heading(deg)</t>
  </si>
  <si>
    <t>curvesize(m)</t>
  </si>
  <si>
    <t>rotationdir</t>
  </si>
  <si>
    <t>gimbalmode</t>
  </si>
  <si>
    <t>gimbalpitchangle</t>
  </si>
  <si>
    <t>actiontype1</t>
  </si>
  <si>
    <t>actionparam1</t>
  </si>
  <si>
    <t>actiontype2</t>
  </si>
  <si>
    <t>actionparam2</t>
  </si>
  <si>
    <t>actiontype3</t>
  </si>
  <si>
    <t>actionparam3</t>
  </si>
  <si>
    <t>actiontype4</t>
  </si>
  <si>
    <t>actionparam4</t>
  </si>
  <si>
    <t>actiontype5</t>
  </si>
  <si>
    <t>actionparam5</t>
  </si>
  <si>
    <t>actiontype6</t>
  </si>
  <si>
    <t>actionparam6</t>
  </si>
  <si>
    <t>actiontype7</t>
  </si>
  <si>
    <t>actionparam7</t>
  </si>
  <si>
    <t>actiontype8</t>
  </si>
  <si>
    <t>actionparam8</t>
  </si>
  <si>
    <t>actiontype9</t>
  </si>
  <si>
    <t>actionparam9</t>
  </si>
  <si>
    <t>actiontype10</t>
  </si>
  <si>
    <t>actionparam10</t>
  </si>
  <si>
    <t>actiontype11</t>
  </si>
  <si>
    <t>actionparam11</t>
  </si>
  <si>
    <t>actiontype12</t>
  </si>
  <si>
    <t>actionparam12</t>
  </si>
  <si>
    <t>actiontype13</t>
  </si>
  <si>
    <t>actionparam13</t>
  </si>
  <si>
    <t>actiontype14</t>
  </si>
  <si>
    <t>actionparam14</t>
  </si>
  <si>
    <t>actiontype15</t>
  </si>
  <si>
    <t>actionparam15</t>
  </si>
  <si>
    <t>altitudemode</t>
  </si>
  <si>
    <t>speed(m/s)</t>
  </si>
  <si>
    <t>poi_latitude</t>
  </si>
  <si>
    <t>poi_longitude</t>
  </si>
  <si>
    <t>poi_altitude(m)</t>
  </si>
  <si>
    <t>poi_altitudemode</t>
  </si>
  <si>
    <t>photo_timeinterval</t>
  </si>
  <si>
    <t>photo_distinterval</t>
  </si>
  <si>
    <t>a =</t>
  </si>
  <si>
    <t>m</t>
  </si>
  <si>
    <t>raggio equatoriale</t>
  </si>
  <si>
    <t>b =</t>
  </si>
  <si>
    <t>raggio polare</t>
  </si>
  <si>
    <t>1/f =</t>
  </si>
  <si>
    <t>fattore di schiacciamento</t>
  </si>
  <si>
    <t>R =</t>
  </si>
  <si>
    <t>raggio quadratico medio</t>
  </si>
  <si>
    <r>
      <rPr>
        <sz val="11"/>
        <color theme="1"/>
        <rFont val="Symbol"/>
        <family val="1"/>
        <charset val="2"/>
      </rPr>
      <t>l</t>
    </r>
    <r>
      <rPr>
        <sz val="11"/>
        <color theme="1"/>
        <rFont val="Calibri"/>
        <family val="2"/>
        <scheme val="minor"/>
      </rPr>
      <t xml:space="preserve"> POI =</t>
    </r>
  </si>
  <si>
    <t>° =</t>
  </si>
  <si>
    <t>rad</t>
  </si>
  <si>
    <r>
      <rPr>
        <sz val="11"/>
        <color theme="1"/>
        <rFont val="Symbol"/>
        <family val="1"/>
        <charset val="2"/>
      </rPr>
      <t>f</t>
    </r>
    <r>
      <rPr>
        <sz val="11"/>
        <color theme="1"/>
        <rFont val="Calibri"/>
        <family val="2"/>
        <scheme val="minor"/>
      </rPr>
      <t xml:space="preserve"> POI =</t>
    </r>
  </si>
  <si>
    <t>°</t>
  </si>
  <si>
    <t>n =</t>
  </si>
  <si>
    <t>numero di suddivisioni dell'angolo giro</t>
  </si>
  <si>
    <t>q</t>
  </si>
  <si>
    <r>
      <t xml:space="preserve">Dq </t>
    </r>
    <r>
      <rPr>
        <sz val="11"/>
        <color theme="1"/>
        <rFont val="Arial"/>
        <family val="2"/>
      </rPr>
      <t>=</t>
    </r>
  </si>
  <si>
    <t>CONTROLLO</t>
  </si>
  <si>
    <t>VALORE</t>
  </si>
  <si>
    <t>ELLISSOIDE WGS 84</t>
  </si>
  <si>
    <t>latitudine POI</t>
  </si>
  <si>
    <t>longitudine POI</t>
  </si>
  <si>
    <t>passo angolare tra i waypoints</t>
  </si>
  <si>
    <r>
      <t>D</t>
    </r>
    <r>
      <rPr>
        <sz val="11"/>
        <color theme="1"/>
        <rFont val="Arial"/>
        <family val="2"/>
      </rPr>
      <t>H =</t>
    </r>
  </si>
  <si>
    <t>H =</t>
  </si>
  <si>
    <t>H</t>
  </si>
  <si>
    <t>numero di giri completi</t>
  </si>
  <si>
    <t>numero totale di suddivisioni</t>
  </si>
  <si>
    <t>altezza del primo waypoint del percorso circolare rispetto al punto di decollo</t>
  </si>
  <si>
    <t>giro</t>
  </si>
  <si>
    <t>differenza di quota tra due waypoints sovrapposti (passo)</t>
  </si>
  <si>
    <t>n g =</t>
  </si>
  <si>
    <t>n s =</t>
  </si>
  <si>
    <t>n wp =</t>
  </si>
  <si>
    <t>D dec =</t>
  </si>
  <si>
    <r>
      <rPr>
        <sz val="11"/>
        <color theme="1"/>
        <rFont val="Symbol"/>
        <family val="1"/>
        <charset val="2"/>
      </rPr>
      <t>l</t>
    </r>
    <r>
      <rPr>
        <sz val="11"/>
        <color theme="1"/>
        <rFont val="Calibri"/>
        <family val="2"/>
        <scheme val="minor"/>
      </rPr>
      <t xml:space="preserve"> dec =</t>
    </r>
  </si>
  <si>
    <t>latitudine del punto di decollo</t>
  </si>
  <si>
    <r>
      <rPr>
        <sz val="11"/>
        <color theme="1"/>
        <rFont val="Symbol"/>
        <family val="1"/>
        <charset val="2"/>
      </rPr>
      <t>f</t>
    </r>
    <r>
      <rPr>
        <sz val="11"/>
        <color theme="1"/>
        <rFont val="Calibri"/>
        <family val="2"/>
        <scheme val="minor"/>
      </rPr>
      <t xml:space="preserve"> dec =</t>
    </r>
  </si>
  <si>
    <t>longitudine del punto di decollo</t>
  </si>
  <si>
    <t>H dec =</t>
  </si>
  <si>
    <t>n° WP progressivo</t>
  </si>
  <si>
    <t>n° WP nei giri</t>
  </si>
  <si>
    <t>r i =</t>
  </si>
  <si>
    <t>r f =</t>
  </si>
  <si>
    <t>r/R</t>
  </si>
  <si>
    <t>r</t>
  </si>
  <si>
    <t>r i' =</t>
  </si>
  <si>
    <t>r f' =</t>
  </si>
  <si>
    <t>raggio iniziale di calcolo</t>
  </si>
  <si>
    <t>raggio finale di calcolo</t>
  </si>
  <si>
    <t>altezza del primo waypoint (in corrispondenza del punto di decollo)</t>
  </si>
  <si>
    <t>AUSILIO</t>
  </si>
  <si>
    <t>In Litchi impostare il parametro Path Mode su Curved Turns e, dopo aver selezionato i waypoints, impostare il parametro Curve Size su 100%.</t>
  </si>
  <si>
    <t>distanza tra il POI ed il punto di decollo (modificabile in Litchi)</t>
  </si>
  <si>
    <t>raggio iniziale della rotta (in corrispondenza del primo waypoint del percorso circolare)</t>
  </si>
  <si>
    <t>raggio finale della rotta (in corrispondenza dell'ultimo waypoint del percorso circolare)</t>
  </si>
  <si>
    <t>In Litchi impostare il parametro Path Mode su Straight Lines (stop&amp;go sui waypoints), oppure impostarlo su Curved Turns e, dopo aver selezionato i waypoints, impostare il parametro Curve Size su un valore piccolo per mantenere il raggio della circonferenza circoscritta (nessuno stop&amp;go sui waypoints).</t>
  </si>
  <si>
    <r>
      <rPr>
        <sz val="11"/>
        <color theme="1"/>
        <rFont val="Symbol"/>
        <family val="1"/>
        <charset val="2"/>
      </rPr>
      <t xml:space="preserve">q </t>
    </r>
    <r>
      <rPr>
        <sz val="11"/>
        <color theme="1"/>
        <rFont val="Calibri"/>
        <family val="2"/>
        <scheme val="minor"/>
      </rPr>
      <t>i =</t>
    </r>
  </si>
  <si>
    <t>angolo rispetto al Nord del primo waypoint della rotta circolare (con centro nel POI)</t>
  </si>
  <si>
    <t>numero totale di waypoints compreso il punto di decollo</t>
  </si>
  <si>
    <t>SENSO ORARIO
MOTO ASCENDENTE
RAGGIO DELLA CIRCONFERENZA CIRCOSCRITTA</t>
  </si>
  <si>
    <t>SENSO ORARIO
MOTO ASCENDENTE
RAGGIO DELLA CIRCONFERENZA INSCRITTA</t>
  </si>
  <si>
    <t>ELICOIDALE E RAGGIO COSTANTE</t>
  </si>
  <si>
    <t>ANELLI SOVRAPPOSTI E RAGGIO COSTANTE</t>
  </si>
  <si>
    <t>ANELLI SOVRAPPOSTI E RAGGIO INIZIALE &gt; RAGGIO FINALE</t>
  </si>
  <si>
    <t>ELICOIDALE E RAGGIO INIZIALE &gt; RAGGIO FINALE</t>
  </si>
  <si>
    <t>ELICOIDALE E RAGGIO INIZIALE &lt; RAGGIO FINALE</t>
  </si>
  <si>
    <t>ANELLI SOVRAPPOSTI E RAGGIO INIZIALE &lt; RAGGIO FINALE</t>
  </si>
  <si>
    <t>Nel seguito non vengono rappresentate le rotte percorse in senso antiorario con moto discendente in quanto sono facilmente deducibili per analogia.</t>
  </si>
  <si>
    <t>y</t>
  </si>
  <si>
    <t>x</t>
  </si>
  <si>
    <r>
      <rPr>
        <sz val="11"/>
        <color theme="1"/>
        <rFont val="Symbol"/>
        <family val="1"/>
        <charset val="2"/>
      </rPr>
      <t>l</t>
    </r>
    <r>
      <rPr>
        <sz val="11"/>
        <color theme="1"/>
        <rFont val="Calibri"/>
        <family val="2"/>
        <scheme val="minor"/>
      </rPr>
      <t xml:space="preserve"> WP</t>
    </r>
  </si>
  <si>
    <r>
      <rPr>
        <sz val="11"/>
        <color theme="1"/>
        <rFont val="Symbol"/>
        <family val="1"/>
        <charset val="2"/>
      </rPr>
      <t>f</t>
    </r>
    <r>
      <rPr>
        <sz val="11"/>
        <color theme="1"/>
        <rFont val="Calibri"/>
        <family val="2"/>
        <scheme val="minor"/>
      </rPr>
      <t xml:space="preserve"> WP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</si>
</sst>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0000"/>
    <numFmt numFmtId="165" formatCode="0.000000000"/>
    <numFmt numFmtId="166" formatCode="0.000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Symbol"/>
      <family val="1"/>
      <charset val="2"/>
    </font>
    <font>
      <sz val="11"/>
      <color theme="1"/>
      <name val="Arial"/>
      <family val="2"/>
    </font>
    <font>
      <sz val="8"/>
      <color rgb="FF000000"/>
      <name val="Segoe UI"/>
      <family val="2"/>
    </font>
    <font>
      <sz val="11"/>
      <name val="Calibri"/>
      <family val="2"/>
      <scheme val="minor"/>
    </font>
    <font>
      <sz val="11"/>
      <color rgb="FFFF0000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30">
    <xf numFmtId="0" fontId="0" fillId="0" borderId="0" xfId="0"/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/>
    <xf numFmtId="165" fontId="0" fillId="0" borderId="0" xfId="0" applyNumberFormat="1" applyAlignment="1">
      <alignment horizontal="center"/>
    </xf>
    <xf numFmtId="164" fontId="0" fillId="0" borderId="0" xfId="0" applyNumberFormat="1" applyAlignment="1">
      <alignment horizontal="left"/>
    </xf>
    <xf numFmtId="0" fontId="18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166" fontId="0" fillId="0" borderId="0" xfId="0" applyNumberFormat="1" applyAlignment="1">
      <alignment horizontal="center"/>
    </xf>
    <xf numFmtId="0" fontId="18" fillId="0" borderId="0" xfId="0" applyFont="1" applyAlignment="1">
      <alignment horizontal="center"/>
    </xf>
    <xf numFmtId="164" fontId="0" fillId="0" borderId="0" xfId="0" applyNumberFormat="1" applyFill="1" applyAlignment="1">
      <alignment horizontal="center"/>
    </xf>
    <xf numFmtId="0" fontId="0" fillId="0" borderId="0" xfId="0" applyNumberFormat="1" applyAlignment="1">
      <alignment horizontal="center"/>
    </xf>
    <xf numFmtId="166" fontId="0" fillId="0" borderId="0" xfId="0" applyNumberFormat="1" applyFill="1" applyAlignment="1">
      <alignment horizontal="center"/>
    </xf>
    <xf numFmtId="0" fontId="0" fillId="0" borderId="0" xfId="0" quotePrefix="1" applyAlignment="1">
      <alignment horizontal="left"/>
    </xf>
    <xf numFmtId="0" fontId="0" fillId="33" borderId="0" xfId="0" applyFill="1" applyAlignment="1" applyProtection="1">
      <alignment horizontal="center"/>
      <protection locked="0"/>
    </xf>
    <xf numFmtId="166" fontId="0" fillId="33" borderId="0" xfId="0" applyNumberFormat="1" applyFill="1" applyAlignment="1" applyProtection="1">
      <alignment horizontal="center"/>
      <protection locked="0"/>
    </xf>
    <xf numFmtId="166" fontId="21" fillId="33" borderId="0" xfId="0" applyNumberFormat="1" applyFont="1" applyFill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21" fillId="0" borderId="0" xfId="0" applyFont="1" applyAlignment="1"/>
    <xf numFmtId="0" fontId="16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0" fontId="14" fillId="0" borderId="0" xfId="0" applyFont="1"/>
    <xf numFmtId="0" fontId="0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8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2" fillId="0" borderId="0" xfId="0" applyFont="1" applyAlignment="1">
      <alignment vertical="center" wrapText="1"/>
    </xf>
    <xf numFmtId="0" fontId="16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/>
    </xf>
  </cellXfs>
  <cellStyles count="42">
    <cellStyle name="20% - Colore 1" xfId="19" builtinId="30" customBuiltin="1"/>
    <cellStyle name="20% - Colore 2" xfId="23" builtinId="34" customBuiltin="1"/>
    <cellStyle name="20% - Colore 3" xfId="27" builtinId="38" customBuiltin="1"/>
    <cellStyle name="20% - Colore 4" xfId="31" builtinId="42" customBuiltin="1"/>
    <cellStyle name="20% - Colore 5" xfId="35" builtinId="46" customBuiltin="1"/>
    <cellStyle name="20% - Colore 6" xfId="39" builtinId="50" customBuiltin="1"/>
    <cellStyle name="40% - Colore 1" xfId="20" builtinId="31" customBuiltin="1"/>
    <cellStyle name="40% - Colore 2" xfId="24" builtinId="35" customBuiltin="1"/>
    <cellStyle name="40% - Colore 3" xfId="28" builtinId="39" customBuiltin="1"/>
    <cellStyle name="40% - Colore 4" xfId="32" builtinId="43" customBuiltin="1"/>
    <cellStyle name="40% - Colore 5" xfId="36" builtinId="47" customBuiltin="1"/>
    <cellStyle name="40% - Colore 6" xfId="40" builtinId="51" customBuiltin="1"/>
    <cellStyle name="60% - Colore 1" xfId="21" builtinId="32" customBuiltin="1"/>
    <cellStyle name="60% - Colore 2" xfId="25" builtinId="36" customBuiltin="1"/>
    <cellStyle name="60% - Colore 3" xfId="29" builtinId="40" customBuiltin="1"/>
    <cellStyle name="60% - Colore 4" xfId="33" builtinId="44" customBuiltin="1"/>
    <cellStyle name="60% - Colore 5" xfId="37" builtinId="48" customBuiltin="1"/>
    <cellStyle name="60% - Colore 6" xfId="41" builtinId="52" customBuiltin="1"/>
    <cellStyle name="Calcolo" xfId="11" builtinId="22" customBuiltin="1"/>
    <cellStyle name="Cella collegata" xfId="12" builtinId="24" customBuiltin="1"/>
    <cellStyle name="Cella da controllare" xfId="13" builtinId="23" customBuiltin="1"/>
    <cellStyle name="Colore 1" xfId="18" builtinId="29" customBuiltin="1"/>
    <cellStyle name="Colore 2" xfId="22" builtinId="33" customBuiltin="1"/>
    <cellStyle name="Colore 3" xfId="26" builtinId="37" customBuiltin="1"/>
    <cellStyle name="Colore 4" xfId="30" builtinId="41" customBuiltin="1"/>
    <cellStyle name="Colore 5" xfId="34" builtinId="45" customBuiltin="1"/>
    <cellStyle name="Colore 6" xfId="38" builtinId="49" customBuiltin="1"/>
    <cellStyle name="Input" xfId="9" builtinId="20" customBuiltin="1"/>
    <cellStyle name="Neutrale" xfId="8" builtinId="28" customBuiltin="1"/>
    <cellStyle name="Normale" xfId="0" builtinId="0"/>
    <cellStyle name="Nota" xfId="15" builtinId="10" customBuiltin="1"/>
    <cellStyle name="Output" xfId="10" builtinId="21" customBuiltin="1"/>
    <cellStyle name="Testo avviso" xfId="14" builtinId="11" customBuiltin="1"/>
    <cellStyle name="Testo descrittivo" xfId="16" builtinId="53" customBuiltin="1"/>
    <cellStyle name="Titolo" xfId="1" builtinId="15" customBuiltin="1"/>
    <cellStyle name="Titolo 1" xfId="2" builtinId="16" customBuiltin="1"/>
    <cellStyle name="Titolo 2" xfId="3" builtinId="17" customBuiltin="1"/>
    <cellStyle name="Titolo 3" xfId="4" builtinId="18" customBuiltin="1"/>
    <cellStyle name="Titolo 4" xfId="5" builtinId="19" customBuiltin="1"/>
    <cellStyle name="Totale" xfId="17" builtinId="25" customBuiltin="1"/>
    <cellStyle name="Valore non valido" xfId="7" builtinId="27" customBuiltin="1"/>
    <cellStyle name="Valore valido" xfId="6" builtinId="26" customBuiltin="1"/>
  </cellStyles>
  <dxfs count="4"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rgb="FFFF000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PLANIMETRIA ROTTA</a:t>
            </a:r>
          </a:p>
        </c:rich>
      </c:tx>
      <c:layout>
        <c:manualLayout>
          <c:xMode val="edge"/>
          <c:yMode val="edge"/>
          <c:x val="0.35228999485721496"/>
          <c:y val="9.0497759052210556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7.5894640648435138E-2"/>
          <c:y val="8.0872151426919794E-2"/>
          <c:w val="0.88921641196840007"/>
          <c:h val="0.85592733006195409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0"/>
            <c:marker>
              <c:symbol val="circle"/>
              <c:size val="7"/>
              <c:spPr>
                <a:solidFill>
                  <a:srgbClr val="FF0000"/>
                </a:solidFill>
                <a:ln w="9525">
                  <a:solidFill>
                    <a:srgbClr val="FF0000"/>
                  </a:solidFill>
                </a:ln>
                <a:effectLst/>
              </c:spPr>
            </c:marker>
            <c:bubble3D val="0"/>
            <c:spPr>
              <a:ln w="19050" cap="rnd">
                <a:solidFill>
                  <a:srgbClr val="FF0000"/>
                </a:solidFill>
                <a:round/>
              </a:ln>
              <a:effectLst/>
            </c:spPr>
          </c:dPt>
          <c:xVal>
            <c:numRef>
              <c:f>'CALCOLO ROTTA'!$L$50:$L$148</c:f>
              <c:numCache>
                <c:formatCode>0.000</c:formatCode>
                <c:ptCount val="99"/>
                <c:pt idx="0">
                  <c:v>10</c:v>
                </c:pt>
                <c:pt idx="1">
                  <c:v>9.9999999999999982</c:v>
                </c:pt>
                <c:pt idx="2">
                  <c:v>17.681351993932289</c:v>
                </c:pt>
                <c:pt idx="3">
                  <c:v>20.833333333333336</c:v>
                </c:pt>
                <c:pt idx="4">
                  <c:v>18.403039830419324</c:v>
                </c:pt>
                <c:pt idx="5">
                  <c:v>10.833333333333343</c:v>
                </c:pt>
                <c:pt idx="6">
                  <c:v>1.2512506222112088E-14</c:v>
                </c:pt>
                <c:pt idx="7">
                  <c:v>-11.249999999999989</c:v>
                </c:pt>
                <c:pt idx="8">
                  <c:v>-19.846415503393388</c:v>
                </c:pt>
                <c:pt idx="9">
                  <c:v>-23.333333333333343</c:v>
                </c:pt>
                <c:pt idx="10">
                  <c:v>-20.568103339880427</c:v>
                </c:pt>
                <c:pt idx="11">
                  <c:v>-12.08333333333333</c:v>
                </c:pt>
                <c:pt idx="12">
                  <c:v>1.5810739580994038E-14</c:v>
                </c:pt>
                <c:pt idx="13">
                  <c:v>12.500000000000027</c:v>
                </c:pt>
                <c:pt idx="14">
                  <c:v>12.500000000000027</c:v>
                </c:pt>
                <c:pt idx="15">
                  <c:v>22.011479012854512</c:v>
                </c:pt>
                <c:pt idx="16">
                  <c:v>25.83333333333335</c:v>
                </c:pt>
                <c:pt idx="17">
                  <c:v>22.733166849341519</c:v>
                </c:pt>
                <c:pt idx="18">
                  <c:v>13.333333333333337</c:v>
                </c:pt>
                <c:pt idx="19">
                  <c:v>9.9543311961325455E-15</c:v>
                </c:pt>
                <c:pt idx="20">
                  <c:v>-13.749999999999988</c:v>
                </c:pt>
                <c:pt idx="21">
                  <c:v>-24.176542522315575</c:v>
                </c:pt>
                <c:pt idx="22">
                  <c:v>-28.333333333333357</c:v>
                </c:pt>
                <c:pt idx="23">
                  <c:v>-24.898230358802671</c:v>
                </c:pt>
                <c:pt idx="24">
                  <c:v>-14.583333333333433</c:v>
                </c:pt>
                <c:pt idx="25">
                  <c:v>-1.1959870304760027E-13</c:v>
                </c:pt>
                <c:pt idx="26">
                  <c:v>14.999999999999893</c:v>
                </c:pt>
                <c:pt idx="27">
                  <c:v>14.999999999999893</c:v>
                </c:pt>
                <c:pt idx="28">
                  <c:v>26.341606031776621</c:v>
                </c:pt>
                <c:pt idx="29">
                  <c:v>30.833333333333364</c:v>
                </c:pt>
                <c:pt idx="30">
                  <c:v>27.063293868263838</c:v>
                </c:pt>
                <c:pt idx="31">
                  <c:v>15.833333333333544</c:v>
                </c:pt>
                <c:pt idx="32">
                  <c:v>2.4761921752052482E-13</c:v>
                </c:pt>
                <c:pt idx="33">
                  <c:v>-16.24999999999978</c:v>
                </c:pt>
                <c:pt idx="34">
                  <c:v>-28.506669541237645</c:v>
                </c:pt>
                <c:pt idx="35">
                  <c:v>-33.333333333333357</c:v>
                </c:pt>
                <c:pt idx="36">
                  <c:v>-29.228357377724993</c:v>
                </c:pt>
                <c:pt idx="37">
                  <c:v>-17.083333333333663</c:v>
                </c:pt>
                <c:pt idx="38">
                  <c:v>-3.9401587461490604E-13</c:v>
                </c:pt>
                <c:pt idx="39">
                  <c:v>17.499999999999645</c:v>
                </c:pt>
                <c:pt idx="40">
                  <c:v>17.499999999999645</c:v>
                </c:pt>
                <c:pt idx="41">
                  <c:v>30.671733050698656</c:v>
                </c:pt>
                <c:pt idx="42">
                  <c:v>35.833333333333343</c:v>
                </c:pt>
                <c:pt idx="43">
                  <c:v>31.39342088718616</c:v>
                </c:pt>
                <c:pt idx="44">
                  <c:v>18.333333333333794</c:v>
                </c:pt>
                <c:pt idx="45">
                  <c:v>5.5878867433074397E-13</c:v>
                </c:pt>
                <c:pt idx="46">
                  <c:v>-18.749999999999488</c:v>
                </c:pt>
                <c:pt idx="47">
                  <c:v>-32.836796560159655</c:v>
                </c:pt>
                <c:pt idx="48">
                  <c:v>-38.333333333333329</c:v>
                </c:pt>
                <c:pt idx="49">
                  <c:v>-33.55848439664733</c:v>
                </c:pt>
                <c:pt idx="50">
                  <c:v>-19.583333333333943</c:v>
                </c:pt>
                <c:pt idx="51">
                  <c:v>-7.4193761666803851E-13</c:v>
                </c:pt>
                <c:pt idx="52">
                  <c:v>19.999999999999321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</c:numCache>
            </c:numRef>
          </c:xVal>
          <c:yVal>
            <c:numRef>
              <c:f>'CALCOLO ROTTA'!$M$50:$M$148</c:f>
              <c:numCache>
                <c:formatCode>0.000</c:formatCode>
                <c:ptCount val="99"/>
                <c:pt idx="0">
                  <c:v>0</c:v>
                </c:pt>
                <c:pt idx="1">
                  <c:v>17.320508075688775</c:v>
                </c:pt>
                <c:pt idx="2">
                  <c:v>10.208333333333336</c:v>
                </c:pt>
                <c:pt idx="3">
                  <c:v>1.2761963071964792E-15</c:v>
                </c:pt>
                <c:pt idx="4">
                  <c:v>-10.624999999999996</c:v>
                </c:pt>
                <c:pt idx="5">
                  <c:v>-18.763883748662838</c:v>
                </c:pt>
                <c:pt idx="6">
                  <c:v>-22.083333333333339</c:v>
                </c:pt>
                <c:pt idx="7">
                  <c:v>-19.485571585149884</c:v>
                </c:pt>
                <c:pt idx="8">
                  <c:v>-11.458333333333348</c:v>
                </c:pt>
                <c:pt idx="9">
                  <c:v>-4.2880195921801716E-15</c:v>
                </c:pt>
                <c:pt idx="10">
                  <c:v>11.875000000000007</c:v>
                </c:pt>
                <c:pt idx="11">
                  <c:v>20.928947258123948</c:v>
                </c:pt>
                <c:pt idx="12">
                  <c:v>24.583333333333346</c:v>
                </c:pt>
                <c:pt idx="13">
                  <c:v>21.650635094610966</c:v>
                </c:pt>
                <c:pt idx="14">
                  <c:v>21.650635094610966</c:v>
                </c:pt>
                <c:pt idx="15">
                  <c:v>12.708333333333314</c:v>
                </c:pt>
                <c:pt idx="16">
                  <c:v>-3.7976801246554993E-14</c:v>
                </c:pt>
                <c:pt idx="17">
                  <c:v>-13.125000000000028</c:v>
                </c:pt>
                <c:pt idx="18">
                  <c:v>-23.094010767585051</c:v>
                </c:pt>
                <c:pt idx="19">
                  <c:v>-27.083333333333353</c:v>
                </c:pt>
                <c:pt idx="20">
                  <c:v>-23.815698604072097</c:v>
                </c:pt>
                <c:pt idx="21">
                  <c:v>-13.958333333333382</c:v>
                </c:pt>
                <c:pt idx="22">
                  <c:v>-6.2479499294184291E-14</c:v>
                </c:pt>
                <c:pt idx="23">
                  <c:v>14.374999999999941</c:v>
                </c:pt>
                <c:pt idx="24">
                  <c:v>25.2590742770461</c:v>
                </c:pt>
                <c:pt idx="25">
                  <c:v>29.583333333333361</c:v>
                </c:pt>
                <c:pt idx="26">
                  <c:v>25.980762113533252</c:v>
                </c:pt>
                <c:pt idx="27">
                  <c:v>25.980762113533252</c:v>
                </c:pt>
                <c:pt idx="28">
                  <c:v>15.208333333333487</c:v>
                </c:pt>
                <c:pt idx="29">
                  <c:v>1.8131194245638045E-13</c:v>
                </c:pt>
                <c:pt idx="30">
                  <c:v>-15.62499999999984</c:v>
                </c:pt>
                <c:pt idx="31">
                  <c:v>-27.424137786507139</c:v>
                </c:pt>
                <c:pt idx="32">
                  <c:v>-32.083333333333364</c:v>
                </c:pt>
                <c:pt idx="33">
                  <c:v>-28.145825622994415</c:v>
                </c:pt>
                <c:pt idx="34">
                  <c:v>-16.458333333333602</c:v>
                </c:pt>
                <c:pt idx="35">
                  <c:v>-3.1852052824003333E-13</c:v>
                </c:pt>
                <c:pt idx="36">
                  <c:v>16.874999999999712</c:v>
                </c:pt>
                <c:pt idx="37">
                  <c:v>29.589201295968152</c:v>
                </c:pt>
                <c:pt idx="38">
                  <c:v>34.58333333333335</c:v>
                </c:pt>
                <c:pt idx="39">
                  <c:v>30.310889132455578</c:v>
                </c:pt>
                <c:pt idx="40">
                  <c:v>30.310889132455578</c:v>
                </c:pt>
                <c:pt idx="41">
                  <c:v>17.708333333333723</c:v>
                </c:pt>
                <c:pt idx="42">
                  <c:v>4.741052566451429E-13</c:v>
                </c:pt>
                <c:pt idx="43">
                  <c:v>-18.12499999999957</c:v>
                </c:pt>
                <c:pt idx="44">
                  <c:v>-31.754264805429155</c:v>
                </c:pt>
                <c:pt idx="45">
                  <c:v>-37.083333333333336</c:v>
                </c:pt>
                <c:pt idx="46">
                  <c:v>-32.475952641916741</c:v>
                </c:pt>
                <c:pt idx="47">
                  <c:v>-18.958333333333865</c:v>
                </c:pt>
                <c:pt idx="48">
                  <c:v>-6.4806612767170913E-13</c:v>
                </c:pt>
                <c:pt idx="49">
                  <c:v>19.37499999999941</c:v>
                </c:pt>
                <c:pt idx="50">
                  <c:v>33.919328314890151</c:v>
                </c:pt>
                <c:pt idx="51">
                  <c:v>39.583333333333321</c:v>
                </c:pt>
                <c:pt idx="52">
                  <c:v>34.641016151377926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1145760"/>
        <c:axId val="163770592"/>
      </c:scatterChart>
      <c:valAx>
        <c:axId val="3211457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100"/>
                  <a:t>Ovest - Est</a:t>
                </a:r>
              </a:p>
            </c:rich>
          </c:tx>
          <c:layout>
            <c:manualLayout>
              <c:xMode val="edge"/>
              <c:yMode val="edge"/>
              <c:x val="0.42529441114112376"/>
              <c:y val="0.9488659158123814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0" sourceLinked="0"/>
        <c:majorTickMark val="in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63770592"/>
        <c:crossesAt val="0"/>
        <c:crossBetween val="midCat"/>
      </c:valAx>
      <c:valAx>
        <c:axId val="163770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100"/>
                  <a:t>Sud - Nord</a:t>
                </a:r>
              </a:p>
            </c:rich>
          </c:tx>
          <c:layout>
            <c:manualLayout>
              <c:xMode val="edge"/>
              <c:yMode val="edge"/>
              <c:x val="7.9850575446553868E-4"/>
              <c:y val="0.4281871778689511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0" sourceLinked="0"/>
        <c:majorTickMark val="in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321145760"/>
        <c:crossesAt val="0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ALTIMETRIA ROTTA</a:t>
            </a:r>
          </a:p>
        </c:rich>
      </c:tx>
      <c:layout>
        <c:manualLayout>
          <c:xMode val="edge"/>
          <c:yMode val="edge"/>
          <c:x val="0.35228999485721496"/>
          <c:y val="9.0497759052210556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4.1015344947182342E-2"/>
          <c:y val="7.4092961863389234E-2"/>
          <c:w val="0.93917871607394088"/>
          <c:h val="0.81972822644106991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0"/>
            <c:marker>
              <c:symbol val="circle"/>
              <c:size val="7"/>
              <c:spPr>
                <a:solidFill>
                  <a:srgbClr val="FF0000"/>
                </a:solidFill>
                <a:ln w="9525">
                  <a:solidFill>
                    <a:srgbClr val="FF0000"/>
                  </a:solidFill>
                </a:ln>
                <a:effectLst/>
              </c:spPr>
            </c:marker>
            <c:bubble3D val="0"/>
          </c:dPt>
          <c:xVal>
            <c:numRef>
              <c:f>'CALCOLO ROTTA'!$A$50:$A$148</c:f>
              <c:numCache>
                <c:formatCode>General</c:formatCode>
                <c:ptCount val="9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</c:numCache>
            </c:numRef>
          </c:xVal>
          <c:yVal>
            <c:numRef>
              <c:f>'CALCOLO ROTTA'!$J$50:$J$148</c:f>
              <c:numCache>
                <c:formatCode>0.000</c:formatCode>
                <c:ptCount val="99"/>
                <c:pt idx="0">
                  <c:v>20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  <c:pt idx="10">
                  <c:v>30</c:v>
                </c:pt>
                <c:pt idx="11">
                  <c:v>30</c:v>
                </c:pt>
                <c:pt idx="12">
                  <c:v>30</c:v>
                </c:pt>
                <c:pt idx="13">
                  <c:v>30</c:v>
                </c:pt>
                <c:pt idx="14">
                  <c:v>40</c:v>
                </c:pt>
                <c:pt idx="15">
                  <c:v>40</c:v>
                </c:pt>
                <c:pt idx="16">
                  <c:v>40</c:v>
                </c:pt>
                <c:pt idx="17">
                  <c:v>40</c:v>
                </c:pt>
                <c:pt idx="18">
                  <c:v>40</c:v>
                </c:pt>
                <c:pt idx="19">
                  <c:v>40</c:v>
                </c:pt>
                <c:pt idx="20">
                  <c:v>40</c:v>
                </c:pt>
                <c:pt idx="21">
                  <c:v>40</c:v>
                </c:pt>
                <c:pt idx="22">
                  <c:v>40</c:v>
                </c:pt>
                <c:pt idx="23">
                  <c:v>40</c:v>
                </c:pt>
                <c:pt idx="24">
                  <c:v>40</c:v>
                </c:pt>
                <c:pt idx="25">
                  <c:v>40</c:v>
                </c:pt>
                <c:pt idx="26">
                  <c:v>40</c:v>
                </c:pt>
                <c:pt idx="27">
                  <c:v>50</c:v>
                </c:pt>
                <c:pt idx="28">
                  <c:v>50</c:v>
                </c:pt>
                <c:pt idx="29">
                  <c:v>50</c:v>
                </c:pt>
                <c:pt idx="30">
                  <c:v>50</c:v>
                </c:pt>
                <c:pt idx="31">
                  <c:v>50</c:v>
                </c:pt>
                <c:pt idx="32">
                  <c:v>50</c:v>
                </c:pt>
                <c:pt idx="33">
                  <c:v>50</c:v>
                </c:pt>
                <c:pt idx="34">
                  <c:v>50</c:v>
                </c:pt>
                <c:pt idx="35">
                  <c:v>50</c:v>
                </c:pt>
                <c:pt idx="36">
                  <c:v>50</c:v>
                </c:pt>
                <c:pt idx="37">
                  <c:v>50</c:v>
                </c:pt>
                <c:pt idx="38">
                  <c:v>50</c:v>
                </c:pt>
                <c:pt idx="39">
                  <c:v>50</c:v>
                </c:pt>
                <c:pt idx="40">
                  <c:v>60</c:v>
                </c:pt>
                <c:pt idx="41">
                  <c:v>60</c:v>
                </c:pt>
                <c:pt idx="42">
                  <c:v>60</c:v>
                </c:pt>
                <c:pt idx="43">
                  <c:v>60</c:v>
                </c:pt>
                <c:pt idx="44">
                  <c:v>60</c:v>
                </c:pt>
                <c:pt idx="45">
                  <c:v>60</c:v>
                </c:pt>
                <c:pt idx="46">
                  <c:v>60</c:v>
                </c:pt>
                <c:pt idx="47">
                  <c:v>60</c:v>
                </c:pt>
                <c:pt idx="48">
                  <c:v>60</c:v>
                </c:pt>
                <c:pt idx="49">
                  <c:v>60</c:v>
                </c:pt>
                <c:pt idx="50">
                  <c:v>60</c:v>
                </c:pt>
                <c:pt idx="51">
                  <c:v>60</c:v>
                </c:pt>
                <c:pt idx="52">
                  <c:v>60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36080"/>
        <c:axId val="322923576"/>
      </c:scatterChart>
      <c:valAx>
        <c:axId val="3136080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100"/>
                  <a:t>Numero waypoint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0" sourceLinked="0"/>
        <c:majorTickMark val="in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322923576"/>
        <c:crossesAt val="0"/>
        <c:crossBetween val="midCat"/>
        <c:majorUnit val="10"/>
        <c:minorUnit val="1"/>
      </c:valAx>
      <c:valAx>
        <c:axId val="322923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100"/>
                  <a:t>Altezza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0" sourceLinked="0"/>
        <c:majorTickMark val="in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3136080"/>
        <c:crossesAt val="0"/>
        <c:crossBetween val="midCat"/>
        <c:min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GBox" noThreeD="1"/>
</file>

<file path=xl/ctrlProps/ctrlProp10.xml><?xml version="1.0" encoding="utf-8"?>
<formControlPr xmlns="http://schemas.microsoft.com/office/spreadsheetml/2009/9/main" objectType="GBox" noThreeD="1"/>
</file>

<file path=xl/ctrlProps/ctrlProp11.xml><?xml version="1.0" encoding="utf-8"?>
<formControlPr xmlns="http://schemas.microsoft.com/office/spreadsheetml/2009/9/main" objectType="Radio" checked="Checked" firstButton="1" fmlaLink="$E$44" lockText="1" noThreeD="1"/>
</file>

<file path=xl/ctrlProps/ctrlProp12.xml><?xml version="1.0" encoding="utf-8"?>
<formControlPr xmlns="http://schemas.microsoft.com/office/spreadsheetml/2009/9/main" objectType="Radio" lockText="1" noThreeD="1"/>
</file>

<file path=xl/ctrlProps/ctrlProp2.xml><?xml version="1.0" encoding="utf-8"?>
<formControlPr xmlns="http://schemas.microsoft.com/office/spreadsheetml/2009/9/main" objectType="Radio" checked="Checked" firstButton="1" fmlaLink="$E$29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GBox" noThreeD="1"/>
</file>

<file path=xl/ctrlProps/ctrlProp5.xml><?xml version="1.0" encoding="utf-8"?>
<formControlPr xmlns="http://schemas.microsoft.com/office/spreadsheetml/2009/9/main" objectType="Radio" checked="Checked" firstButton="1" fmlaLink="$E$34" lockText="1" noThreeD="1"/>
</file>

<file path=xl/ctrlProps/ctrlProp6.xml><?xml version="1.0" encoding="utf-8"?>
<formControlPr xmlns="http://schemas.microsoft.com/office/spreadsheetml/2009/9/main" objectType="Radio" lockText="1" noThreeD="1"/>
</file>

<file path=xl/ctrlProps/ctrlProp7.xml><?xml version="1.0" encoding="utf-8"?>
<formControlPr xmlns="http://schemas.microsoft.com/office/spreadsheetml/2009/9/main" objectType="GBox" noThreeD="1"/>
</file>

<file path=xl/ctrlProps/ctrlProp8.xml><?xml version="1.0" encoding="utf-8"?>
<formControlPr xmlns="http://schemas.microsoft.com/office/spreadsheetml/2009/9/main" objectType="Radio" checked="Checked" firstButton="1" fmlaLink="$E$39" lockText="1" noThreeD="1"/>
</file>

<file path=xl/ctrlProps/ctrlProp9.xml><?xml version="1.0" encoding="utf-8"?>
<formControlPr xmlns="http://schemas.microsoft.com/office/spreadsheetml/2009/9/main" objectType="Radio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5" Type="http://schemas.openxmlformats.org/officeDocument/2006/relationships/image" Target="../media/image6.png"/><Relationship Id="rId10" Type="http://schemas.openxmlformats.org/officeDocument/2006/relationships/image" Target="../media/image11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26</xdr:row>
          <xdr:rowOff>0</xdr:rowOff>
        </xdr:from>
        <xdr:to>
          <xdr:col>5</xdr:col>
          <xdr:colOff>933450</xdr:colOff>
          <xdr:row>29</xdr:row>
          <xdr:rowOff>38100</xdr:rowOff>
        </xdr:to>
        <xdr:sp macro="" textlink="">
          <xdr:nvSpPr>
            <xdr:cNvPr id="2057" name="Group Box 9" hidden="1">
              <a:extLst>
                <a:ext uri="{63B3BB69-23CF-44E3-9099-C40C66FF867C}">
                  <a14:compatExt spid="_x0000_s2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it-IT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SENSO DI ROTAZIONE CON VISTA NADIRALE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27</xdr:row>
          <xdr:rowOff>104775</xdr:rowOff>
        </xdr:from>
        <xdr:to>
          <xdr:col>0</xdr:col>
          <xdr:colOff>1076325</xdr:colOff>
          <xdr:row>29</xdr:row>
          <xdr:rowOff>85725</xdr:rowOff>
        </xdr:to>
        <xdr:sp macro="" textlink="">
          <xdr:nvSpPr>
            <xdr:cNvPr id="2058" name="Option Button 10" descr="Senso orario" hidden="1">
              <a:extLst>
                <a:ext uri="{63B3BB69-23CF-44E3-9099-C40C66FF867C}">
                  <a14:compatExt spid="_x0000_s2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it-IT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SENSO ORARIO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27</xdr:row>
          <xdr:rowOff>114300</xdr:rowOff>
        </xdr:from>
        <xdr:to>
          <xdr:col>3</xdr:col>
          <xdr:colOff>76200</xdr:colOff>
          <xdr:row>29</xdr:row>
          <xdr:rowOff>95250</xdr:rowOff>
        </xdr:to>
        <xdr:sp macro="" textlink="">
          <xdr:nvSpPr>
            <xdr:cNvPr id="2059" name="Option Button 11" descr="Senso antiorario" hidden="1">
              <a:extLst>
                <a:ext uri="{63B3BB69-23CF-44E3-9099-C40C66FF867C}">
                  <a14:compatExt spid="_x0000_s2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it-IT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SENSO ANTIORARIO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31</xdr:row>
          <xdr:rowOff>0</xdr:rowOff>
        </xdr:from>
        <xdr:to>
          <xdr:col>5</xdr:col>
          <xdr:colOff>933450</xdr:colOff>
          <xdr:row>34</xdr:row>
          <xdr:rowOff>38100</xdr:rowOff>
        </xdr:to>
        <xdr:sp macro="" textlink="">
          <xdr:nvSpPr>
            <xdr:cNvPr id="2060" name="Group Box 12" hidden="1">
              <a:extLst>
                <a:ext uri="{63B3BB69-23CF-44E3-9099-C40C66FF867C}">
                  <a14:compatExt spid="_x0000_s2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it-IT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TIPO DI ROTTA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33</xdr:row>
          <xdr:rowOff>0</xdr:rowOff>
        </xdr:from>
        <xdr:to>
          <xdr:col>1</xdr:col>
          <xdr:colOff>85725</xdr:colOff>
          <xdr:row>34</xdr:row>
          <xdr:rowOff>19050</xdr:rowOff>
        </xdr:to>
        <xdr:sp macro="" textlink="">
          <xdr:nvSpPr>
            <xdr:cNvPr id="2062" name="Option Button 14" hidden="1">
              <a:extLst>
                <a:ext uri="{63B3BB69-23CF-44E3-9099-C40C66FF867C}">
                  <a14:compatExt spid="_x0000_s2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it-IT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AD ANELLI SOVRAPPOSTI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32</xdr:row>
          <xdr:rowOff>180975</xdr:rowOff>
        </xdr:from>
        <xdr:to>
          <xdr:col>3</xdr:col>
          <xdr:colOff>285750</xdr:colOff>
          <xdr:row>34</xdr:row>
          <xdr:rowOff>9525</xdr:rowOff>
        </xdr:to>
        <xdr:sp macro="" textlink="">
          <xdr:nvSpPr>
            <xdr:cNvPr id="2063" name="Option Button 15" hidden="1">
              <a:extLst>
                <a:ext uri="{63B3BB69-23CF-44E3-9099-C40C66FF867C}">
                  <a14:compatExt spid="_x0000_s2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it-IT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ELICOIDALE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36</xdr:row>
          <xdr:rowOff>0</xdr:rowOff>
        </xdr:from>
        <xdr:to>
          <xdr:col>5</xdr:col>
          <xdr:colOff>933450</xdr:colOff>
          <xdr:row>39</xdr:row>
          <xdr:rowOff>38100</xdr:rowOff>
        </xdr:to>
        <xdr:sp macro="" textlink="">
          <xdr:nvSpPr>
            <xdr:cNvPr id="2064" name="Group Box 16" hidden="1">
              <a:extLst>
                <a:ext uri="{63B3BB69-23CF-44E3-9099-C40C66FF867C}">
                  <a14:compatExt spid="_x0000_s2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it-IT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DIREZIONE DEL MOTO VERTICALE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38</xdr:row>
          <xdr:rowOff>0</xdr:rowOff>
        </xdr:from>
        <xdr:to>
          <xdr:col>1</xdr:col>
          <xdr:colOff>85725</xdr:colOff>
          <xdr:row>39</xdr:row>
          <xdr:rowOff>19050</xdr:rowOff>
        </xdr:to>
        <xdr:sp macro="" textlink="">
          <xdr:nvSpPr>
            <xdr:cNvPr id="2065" name="Option Button 17" hidden="1">
              <a:extLst>
                <a:ext uri="{63B3BB69-23CF-44E3-9099-C40C66FF867C}">
                  <a14:compatExt spid="_x0000_s2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it-IT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ASCENDENTE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37</xdr:row>
          <xdr:rowOff>171450</xdr:rowOff>
        </xdr:from>
        <xdr:to>
          <xdr:col>3</xdr:col>
          <xdr:colOff>790575</xdr:colOff>
          <xdr:row>39</xdr:row>
          <xdr:rowOff>38100</xdr:rowOff>
        </xdr:to>
        <xdr:sp macro="" textlink="">
          <xdr:nvSpPr>
            <xdr:cNvPr id="2066" name="Option Button 18" hidden="1">
              <a:extLst>
                <a:ext uri="{63B3BB69-23CF-44E3-9099-C40C66FF867C}">
                  <a14:compatExt spid="_x0000_s20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it-IT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DISCENDENTE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</xdr:row>
          <xdr:rowOff>0</xdr:rowOff>
        </xdr:from>
        <xdr:to>
          <xdr:col>5</xdr:col>
          <xdr:colOff>933450</xdr:colOff>
          <xdr:row>44</xdr:row>
          <xdr:rowOff>38100</xdr:rowOff>
        </xdr:to>
        <xdr:sp macro="" textlink="">
          <xdr:nvSpPr>
            <xdr:cNvPr id="2067" name="Group Box 19" hidden="1">
              <a:extLst>
                <a:ext uri="{63B3BB69-23CF-44E3-9099-C40C66FF867C}">
                  <a14:compatExt spid="_x0000_s20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it-IT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RISPETTO AL POLIGONO IDENTIFICATO DAI WAYPOINTS, IL RAGGIO FORNITO E' RELATIVO ALLA CIRCONFERENZA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43</xdr:row>
          <xdr:rowOff>0</xdr:rowOff>
        </xdr:from>
        <xdr:to>
          <xdr:col>1</xdr:col>
          <xdr:colOff>85725</xdr:colOff>
          <xdr:row>44</xdr:row>
          <xdr:rowOff>19050</xdr:rowOff>
        </xdr:to>
        <xdr:sp macro="" textlink="">
          <xdr:nvSpPr>
            <xdr:cNvPr id="2068" name="Option Button 20" hidden="1">
              <a:extLst>
                <a:ext uri="{63B3BB69-23CF-44E3-9099-C40C66FF867C}">
                  <a14:compatExt spid="_x0000_s2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it-IT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CIRCOSCRITTA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42</xdr:row>
          <xdr:rowOff>171450</xdr:rowOff>
        </xdr:from>
        <xdr:to>
          <xdr:col>3</xdr:col>
          <xdr:colOff>790575</xdr:colOff>
          <xdr:row>44</xdr:row>
          <xdr:rowOff>38100</xdr:rowOff>
        </xdr:to>
        <xdr:sp macro="" textlink="">
          <xdr:nvSpPr>
            <xdr:cNvPr id="2069" name="Option Button 21" hidden="1">
              <a:extLst>
                <a:ext uri="{63B3BB69-23CF-44E3-9099-C40C66FF867C}">
                  <a14:compatExt spid="_x0000_s20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it-IT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INSCRITTA</a:t>
              </a:r>
            </a:p>
          </xdr:txBody>
        </xdr:sp>
        <xdr:clientData fLocksWithSheet="0"/>
      </xdr:twoCellAnchor>
    </mc:Choice>
    <mc:Fallback/>
  </mc:AlternateContent>
  <xdr:twoCellAnchor>
    <xdr:from>
      <xdr:col>11</xdr:col>
      <xdr:colOff>0</xdr:colOff>
      <xdr:row>25</xdr:row>
      <xdr:rowOff>0</xdr:rowOff>
    </xdr:from>
    <xdr:to>
      <xdr:col>17</xdr:col>
      <xdr:colOff>304801</xdr:colOff>
      <xdr:row>45</xdr:row>
      <xdr:rowOff>400049</xdr:rowOff>
    </xdr:to>
    <xdr:graphicFrame macro="">
      <xdr:nvGraphicFramePr>
        <xdr:cNvPr id="17" name="Grafico 16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609599</xdr:colOff>
      <xdr:row>25</xdr:row>
      <xdr:rowOff>0</xdr:rowOff>
    </xdr:from>
    <xdr:to>
      <xdr:col>39</xdr:col>
      <xdr:colOff>552450</xdr:colOff>
      <xdr:row>45</xdr:row>
      <xdr:rowOff>400049</xdr:rowOff>
    </xdr:to>
    <xdr:graphicFrame macro="">
      <xdr:nvGraphicFramePr>
        <xdr:cNvPr id="18" name="Grafico 17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228600</xdr:colOff>
      <xdr:row>32</xdr:row>
      <xdr:rowOff>185838</xdr:rowOff>
    </xdr:to>
    <xdr:pic>
      <xdr:nvPicPr>
        <xdr:cNvPr id="2" name="Immagine 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654" t="11911" r="42057" b="26316"/>
        <a:stretch/>
      </xdr:blipFill>
      <xdr:spPr bwMode="auto">
        <a:xfrm>
          <a:off x="0" y="0"/>
          <a:ext cx="10591800" cy="62818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19050</xdr:rowOff>
    </xdr:from>
    <xdr:to>
      <xdr:col>4</xdr:col>
      <xdr:colOff>517807</xdr:colOff>
      <xdr:row>20</xdr:row>
      <xdr:rowOff>41550</xdr:rowOff>
    </xdr:to>
    <xdr:pic>
      <xdr:nvPicPr>
        <xdr:cNvPr id="2" name="Immagine 1" descr="D:\VARIE\SITO INTERNET\VIDEO\26-VOLI CIRCOLARI\IMMAGINI\01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9550"/>
          <a:ext cx="2956207" cy="288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22</xdr:row>
      <xdr:rowOff>190499</xdr:rowOff>
    </xdr:from>
    <xdr:to>
      <xdr:col>4</xdr:col>
      <xdr:colOff>545327</xdr:colOff>
      <xdr:row>38</xdr:row>
      <xdr:rowOff>22499</xdr:rowOff>
    </xdr:to>
    <xdr:pic>
      <xdr:nvPicPr>
        <xdr:cNvPr id="3" name="Immagine 2" descr="D:\VARIE\SITO INTERNET\VIDEO\26-VOLI CIRCOLARI\IMMAGINI\02.JPG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345"/>
        <a:stretch/>
      </xdr:blipFill>
      <xdr:spPr bwMode="auto">
        <a:xfrm>
          <a:off x="0" y="3619499"/>
          <a:ext cx="2983727" cy="28800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40</xdr:row>
      <xdr:rowOff>190499</xdr:rowOff>
    </xdr:from>
    <xdr:to>
      <xdr:col>4</xdr:col>
      <xdr:colOff>526275</xdr:colOff>
      <xdr:row>56</xdr:row>
      <xdr:rowOff>22499</xdr:rowOff>
    </xdr:to>
    <xdr:pic>
      <xdr:nvPicPr>
        <xdr:cNvPr id="4" name="Immagine 3" descr="D:\VARIE\SITO INTERNET\VIDEO\26-VOLI CIRCOLARI\IMMAGINI\03.JPG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48499"/>
          <a:ext cx="2964675" cy="288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58</xdr:row>
      <xdr:rowOff>190499</xdr:rowOff>
    </xdr:from>
    <xdr:to>
      <xdr:col>4</xdr:col>
      <xdr:colOff>505106</xdr:colOff>
      <xdr:row>74</xdr:row>
      <xdr:rowOff>22499</xdr:rowOff>
    </xdr:to>
    <xdr:pic>
      <xdr:nvPicPr>
        <xdr:cNvPr id="5" name="Immagine 4" descr="D:\VARIE\SITO INTERNET\VIDEO\26-VOLI CIRCOLARI\IMMAGINI\04.JPG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77499"/>
          <a:ext cx="2943506" cy="288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4</xdr:col>
      <xdr:colOff>315600</xdr:colOff>
      <xdr:row>92</xdr:row>
      <xdr:rowOff>22500</xdr:rowOff>
    </xdr:to>
    <xdr:pic>
      <xdr:nvPicPr>
        <xdr:cNvPr id="6" name="Immagine 5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r="5221"/>
        <a:stretch/>
      </xdr:blipFill>
      <xdr:spPr bwMode="auto">
        <a:xfrm>
          <a:off x="0" y="13906500"/>
          <a:ext cx="2754000" cy="28800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94</xdr:row>
      <xdr:rowOff>190499</xdr:rowOff>
    </xdr:from>
    <xdr:to>
      <xdr:col>4</xdr:col>
      <xdr:colOff>232030</xdr:colOff>
      <xdr:row>110</xdr:row>
      <xdr:rowOff>22499</xdr:rowOff>
    </xdr:to>
    <xdr:pic>
      <xdr:nvPicPr>
        <xdr:cNvPr id="7" name="Immagine 6" descr="D:\VARIE\SITO INTERNET\VIDEO\26-VOLI CIRCOLARI\IMMAGINI\06.JPG"/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5" r="6464"/>
        <a:stretch/>
      </xdr:blipFill>
      <xdr:spPr bwMode="auto">
        <a:xfrm>
          <a:off x="0" y="17335499"/>
          <a:ext cx="2670430" cy="28800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0</xdr:colOff>
      <xdr:row>4</xdr:row>
      <xdr:rowOff>190499</xdr:rowOff>
    </xdr:from>
    <xdr:to>
      <xdr:col>11</xdr:col>
      <xdr:colOff>571787</xdr:colOff>
      <xdr:row>20</xdr:row>
      <xdr:rowOff>22499</xdr:rowOff>
    </xdr:to>
    <xdr:pic>
      <xdr:nvPicPr>
        <xdr:cNvPr id="8" name="Immagine 7" descr="D:\VARIE\SITO INTERNET\VIDEO\26-VOLI CIRCOLARI\IMMAGINI\07.JPG"/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26" b="3519"/>
        <a:stretch/>
      </xdr:blipFill>
      <xdr:spPr bwMode="auto">
        <a:xfrm>
          <a:off x="4267200" y="190499"/>
          <a:ext cx="3010187" cy="28800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609599</xdr:colOff>
      <xdr:row>22</xdr:row>
      <xdr:rowOff>190499</xdr:rowOff>
    </xdr:from>
    <xdr:to>
      <xdr:col>11</xdr:col>
      <xdr:colOff>494521</xdr:colOff>
      <xdr:row>38</xdr:row>
      <xdr:rowOff>22499</xdr:rowOff>
    </xdr:to>
    <xdr:pic>
      <xdr:nvPicPr>
        <xdr:cNvPr id="9" name="Immagine 8" descr="D:\VARIE\SITO INTERNET\VIDEO\26-VOLI CIRCOLARI\IMMAGINI\08.JPG"/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003"/>
        <a:stretch/>
      </xdr:blipFill>
      <xdr:spPr bwMode="auto">
        <a:xfrm>
          <a:off x="4267199" y="3619499"/>
          <a:ext cx="2932922" cy="28800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11</xdr:col>
      <xdr:colOff>237322</xdr:colOff>
      <xdr:row>56</xdr:row>
      <xdr:rowOff>22500</xdr:rowOff>
    </xdr:to>
    <xdr:pic>
      <xdr:nvPicPr>
        <xdr:cNvPr id="15" name="Immagine 14" descr="D:\VARIE\SITO INTERNET\VIDEO\26-VOLI CIRCOLARI\IMMAGINI\12.JPG"/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82" r="4749" b="7392"/>
        <a:stretch/>
      </xdr:blipFill>
      <xdr:spPr bwMode="auto">
        <a:xfrm>
          <a:off x="4362450" y="7943850"/>
          <a:ext cx="2675722" cy="28800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0</xdr:colOff>
      <xdr:row>59</xdr:row>
      <xdr:rowOff>0</xdr:rowOff>
    </xdr:from>
    <xdr:to>
      <xdr:col>11</xdr:col>
      <xdr:colOff>599307</xdr:colOff>
      <xdr:row>74</xdr:row>
      <xdr:rowOff>22500</xdr:rowOff>
    </xdr:to>
    <xdr:pic>
      <xdr:nvPicPr>
        <xdr:cNvPr id="16" name="Immagine 15" descr="D:\VARIE\SITO INTERNET\VIDEO\26-VOLI CIRCOLARI\IMMAGINI\09.JPG"/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101" b="4898"/>
        <a:stretch/>
      </xdr:blipFill>
      <xdr:spPr bwMode="auto">
        <a:xfrm>
          <a:off x="4362450" y="11372850"/>
          <a:ext cx="3037707" cy="28800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0</xdr:colOff>
      <xdr:row>77</xdr:row>
      <xdr:rowOff>0</xdr:rowOff>
    </xdr:from>
    <xdr:to>
      <xdr:col>11</xdr:col>
      <xdr:colOff>532625</xdr:colOff>
      <xdr:row>92</xdr:row>
      <xdr:rowOff>22500</xdr:rowOff>
    </xdr:to>
    <xdr:pic>
      <xdr:nvPicPr>
        <xdr:cNvPr id="17" name="Immagine 16" descr="D:\VARIE\SITO INTERNET\VIDEO\26-VOLI CIRCOLARI\IMMAGINI\10.JPG"/>
        <xdr:cNvPicPr>
          <a:picLocks noChangeAspect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071" b="5091"/>
        <a:stretch/>
      </xdr:blipFill>
      <xdr:spPr bwMode="auto">
        <a:xfrm>
          <a:off x="4362450" y="14801850"/>
          <a:ext cx="2971025" cy="28800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0</xdr:colOff>
      <xdr:row>95</xdr:row>
      <xdr:rowOff>0</xdr:rowOff>
    </xdr:from>
    <xdr:to>
      <xdr:col>11</xdr:col>
      <xdr:colOff>201335</xdr:colOff>
      <xdr:row>110</xdr:row>
      <xdr:rowOff>22500</xdr:rowOff>
    </xdr:to>
    <xdr:pic>
      <xdr:nvPicPr>
        <xdr:cNvPr id="18" name="Immagine 17" descr="D:\VARIE\SITO INTERNET\VIDEO\26-VOLI CIRCOLARI\IMMAGINI\11.JPG"/>
        <xdr:cNvPicPr>
          <a:picLocks noChangeAspect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8" r="6887"/>
        <a:stretch/>
      </xdr:blipFill>
      <xdr:spPr bwMode="auto">
        <a:xfrm>
          <a:off x="4362450" y="18230850"/>
          <a:ext cx="2639735" cy="28800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oglio1"/>
  <dimension ref="A1:M157"/>
  <sheetViews>
    <sheetView tabSelected="1" zoomScaleNormal="100" workbookViewId="0">
      <selection sqref="A1:C1"/>
    </sheetView>
  </sheetViews>
  <sheetFormatPr defaultRowHeight="15" x14ac:dyDescent="0.25"/>
  <cols>
    <col min="1" max="1" width="17.85546875" style="1" bestFit="1" customWidth="1"/>
    <col min="2" max="4" width="15" style="1" customWidth="1"/>
    <col min="5" max="5" width="15" style="4" customWidth="1"/>
    <col min="6" max="6" width="14.28515625" style="3" customWidth="1"/>
    <col min="7" max="7" width="12" style="1" bestFit="1" customWidth="1"/>
    <col min="8" max="8" width="11.7109375" style="1" bestFit="1" customWidth="1"/>
    <col min="9" max="9" width="9.85546875" style="1" customWidth="1"/>
    <col min="10" max="16384" width="9.140625" style="1"/>
  </cols>
  <sheetData>
    <row r="1" spans="1:6" x14ac:dyDescent="0.25">
      <c r="A1" s="26" t="s">
        <v>66</v>
      </c>
      <c r="B1" s="26"/>
      <c r="C1" s="26"/>
    </row>
    <row r="2" spans="1:6" x14ac:dyDescent="0.25">
      <c r="A2" s="1" t="s">
        <v>46</v>
      </c>
      <c r="B2" s="2">
        <v>6378137</v>
      </c>
      <c r="C2" s="1" t="s">
        <v>47</v>
      </c>
      <c r="F2" s="3" t="s">
        <v>48</v>
      </c>
    </row>
    <row r="3" spans="1:6" x14ac:dyDescent="0.25">
      <c r="A3" s="1" t="s">
        <v>49</v>
      </c>
      <c r="B3" s="2">
        <f>B2-B2/B4</f>
        <v>6356752.3142451793</v>
      </c>
      <c r="C3" s="1" t="s">
        <v>47</v>
      </c>
      <c r="F3" s="3" t="s">
        <v>50</v>
      </c>
    </row>
    <row r="4" spans="1:6" x14ac:dyDescent="0.25">
      <c r="A4" s="1" t="s">
        <v>51</v>
      </c>
      <c r="B4" s="5">
        <v>298.25722356300003</v>
      </c>
      <c r="F4" s="3" t="s">
        <v>52</v>
      </c>
    </row>
    <row r="5" spans="1:6" x14ac:dyDescent="0.25">
      <c r="A5" s="1" t="s">
        <v>53</v>
      </c>
      <c r="B5" s="1">
        <f>SQRT((3*B2^2+B3^2)/4)</f>
        <v>6372797.5559594007</v>
      </c>
      <c r="C5" s="1" t="s">
        <v>47</v>
      </c>
      <c r="F5" s="3" t="s">
        <v>54</v>
      </c>
    </row>
    <row r="6" spans="1:6" x14ac:dyDescent="0.25">
      <c r="D6" s="3"/>
    </row>
    <row r="7" spans="1:6" x14ac:dyDescent="0.25">
      <c r="D7" s="3"/>
    </row>
    <row r="8" spans="1:6" x14ac:dyDescent="0.25">
      <c r="A8" s="1" t="s">
        <v>55</v>
      </c>
      <c r="B8" s="15">
        <v>45.863106000000002</v>
      </c>
      <c r="C8" s="1" t="s">
        <v>56</v>
      </c>
      <c r="D8" s="6">
        <f>B8*PI()/180</f>
        <v>0.80046220489116648</v>
      </c>
      <c r="E8" s="4" t="s">
        <v>57</v>
      </c>
      <c r="F8" s="3" t="s">
        <v>67</v>
      </c>
    </row>
    <row r="9" spans="1:6" x14ac:dyDescent="0.25">
      <c r="A9" s="1" t="s">
        <v>58</v>
      </c>
      <c r="B9" s="15">
        <v>10.767867000000001</v>
      </c>
      <c r="C9" s="1" t="s">
        <v>56</v>
      </c>
      <c r="D9" s="6">
        <f>B9*PI()/180</f>
        <v>0.18793473256684429</v>
      </c>
      <c r="E9" s="4" t="s">
        <v>57</v>
      </c>
      <c r="F9" s="3" t="s">
        <v>68</v>
      </c>
    </row>
    <row r="10" spans="1:6" x14ac:dyDescent="0.25">
      <c r="A10" s="1" t="s">
        <v>89</v>
      </c>
      <c r="B10" s="16">
        <v>20</v>
      </c>
      <c r="C10" s="1" t="s">
        <v>47</v>
      </c>
      <c r="D10" s="6"/>
      <c r="F10" s="3" t="s">
        <v>101</v>
      </c>
    </row>
    <row r="11" spans="1:6" x14ac:dyDescent="0.25">
      <c r="A11" s="1" t="s">
        <v>90</v>
      </c>
      <c r="B11" s="16">
        <v>40</v>
      </c>
      <c r="C11" s="1" t="s">
        <v>47</v>
      </c>
      <c r="D11" s="6"/>
      <c r="F11" s="3" t="s">
        <v>102</v>
      </c>
    </row>
    <row r="12" spans="1:6" x14ac:dyDescent="0.25">
      <c r="A12" s="1" t="s">
        <v>93</v>
      </c>
      <c r="B12" s="13">
        <f>B10/COS($D$20/2*$F$44)</f>
        <v>20</v>
      </c>
      <c r="C12" s="1" t="s">
        <v>47</v>
      </c>
      <c r="D12" s="6"/>
      <c r="F12" s="3" t="s">
        <v>95</v>
      </c>
    </row>
    <row r="13" spans="1:6" x14ac:dyDescent="0.25">
      <c r="A13" s="1" t="s">
        <v>94</v>
      </c>
      <c r="B13" s="13">
        <f>B11/COS($D$20/2*$F$44)</f>
        <v>40</v>
      </c>
      <c r="C13" s="1" t="s">
        <v>47</v>
      </c>
      <c r="D13" s="6"/>
      <c r="F13" s="3" t="s">
        <v>96</v>
      </c>
    </row>
    <row r="14" spans="1:6" x14ac:dyDescent="0.25">
      <c r="A14" s="1" t="s">
        <v>71</v>
      </c>
      <c r="B14" s="17">
        <v>30</v>
      </c>
      <c r="C14" s="1" t="s">
        <v>47</v>
      </c>
      <c r="D14" s="6"/>
      <c r="F14" s="3" t="s">
        <v>75</v>
      </c>
    </row>
    <row r="15" spans="1:6" x14ac:dyDescent="0.25">
      <c r="A15" s="1" t="s">
        <v>104</v>
      </c>
      <c r="B15" s="15">
        <v>30</v>
      </c>
      <c r="C15" s="1" t="s">
        <v>59</v>
      </c>
      <c r="D15" s="2"/>
      <c r="F15" s="3" t="s">
        <v>105</v>
      </c>
    </row>
    <row r="16" spans="1:6" x14ac:dyDescent="0.25">
      <c r="A16" s="1" t="s">
        <v>60</v>
      </c>
      <c r="B16" s="15">
        <v>12</v>
      </c>
      <c r="D16" s="2"/>
      <c r="F16" s="3" t="s">
        <v>61</v>
      </c>
    </row>
    <row r="17" spans="1:6" x14ac:dyDescent="0.25">
      <c r="A17" s="1" t="s">
        <v>78</v>
      </c>
      <c r="B17" s="15">
        <v>4</v>
      </c>
      <c r="D17" s="2"/>
      <c r="F17" s="3" t="s">
        <v>73</v>
      </c>
    </row>
    <row r="18" spans="1:6" x14ac:dyDescent="0.25">
      <c r="A18" s="1" t="s">
        <v>79</v>
      </c>
      <c r="B18" s="1">
        <f>B16*B17</f>
        <v>48</v>
      </c>
      <c r="D18" s="2"/>
      <c r="F18" s="3" t="s">
        <v>74</v>
      </c>
    </row>
    <row r="19" spans="1:6" x14ac:dyDescent="0.25">
      <c r="A19" s="1" t="s">
        <v>80</v>
      </c>
      <c r="B19" s="1">
        <f>IF(E34=2,B18+1,B18+B17)+1</f>
        <v>53</v>
      </c>
      <c r="C19" s="19" t="str">
        <f>IF(B19&gt;99,"ERRORE! Il numero max. di WP è 99","OK! Numero WP &lt;= 99")</f>
        <v>OK! Numero WP &lt;= 99</v>
      </c>
      <c r="D19" s="19"/>
      <c r="F19" s="3" t="s">
        <v>106</v>
      </c>
    </row>
    <row r="20" spans="1:6" x14ac:dyDescent="0.25">
      <c r="A20" s="7" t="s">
        <v>63</v>
      </c>
      <c r="B20" s="2">
        <f>360/B16</f>
        <v>30</v>
      </c>
      <c r="C20" s="1" t="s">
        <v>56</v>
      </c>
      <c r="D20" s="6">
        <f>B20*PI()/180</f>
        <v>0.52359877559829882</v>
      </c>
      <c r="E20" s="4" t="s">
        <v>57</v>
      </c>
      <c r="F20" s="3" t="s">
        <v>69</v>
      </c>
    </row>
    <row r="21" spans="1:6" x14ac:dyDescent="0.25">
      <c r="A21" s="10" t="s">
        <v>70</v>
      </c>
      <c r="B21" s="16">
        <v>10</v>
      </c>
      <c r="C21" s="1" t="s">
        <v>47</v>
      </c>
      <c r="D21" s="6"/>
      <c r="F21" s="3" t="s">
        <v>77</v>
      </c>
    </row>
    <row r="22" spans="1:6" x14ac:dyDescent="0.25">
      <c r="A22" s="8" t="s">
        <v>81</v>
      </c>
      <c r="B22" s="16">
        <v>10</v>
      </c>
      <c r="C22" s="1" t="s">
        <v>47</v>
      </c>
      <c r="D22" s="3"/>
      <c r="F22" s="3" t="s">
        <v>100</v>
      </c>
    </row>
    <row r="23" spans="1:6" x14ac:dyDescent="0.25">
      <c r="A23" s="1" t="s">
        <v>82</v>
      </c>
      <c r="B23" s="1">
        <f>B8</f>
        <v>45.863106000000002</v>
      </c>
      <c r="C23" s="1" t="s">
        <v>59</v>
      </c>
      <c r="D23" s="11"/>
      <c r="F23" s="3" t="s">
        <v>83</v>
      </c>
    </row>
    <row r="24" spans="1:6" x14ac:dyDescent="0.25">
      <c r="A24" s="1" t="s">
        <v>84</v>
      </c>
      <c r="B24" s="11">
        <f>B9+B22/B5*180/PI()</f>
        <v>10.767956906793696</v>
      </c>
      <c r="C24" s="1" t="s">
        <v>59</v>
      </c>
      <c r="D24" s="3"/>
      <c r="F24" s="3" t="s">
        <v>85</v>
      </c>
    </row>
    <row r="25" spans="1:6" x14ac:dyDescent="0.25">
      <c r="A25" s="8" t="s">
        <v>86</v>
      </c>
      <c r="B25" s="16">
        <v>20</v>
      </c>
      <c r="C25" s="1" t="s">
        <v>47</v>
      </c>
      <c r="D25" s="3"/>
      <c r="F25" s="3" t="s">
        <v>97</v>
      </c>
    </row>
    <row r="26" spans="1:6" x14ac:dyDescent="0.25">
      <c r="A26" s="8"/>
      <c r="B26" s="9"/>
      <c r="D26" s="3"/>
    </row>
    <row r="27" spans="1:6" x14ac:dyDescent="0.25">
      <c r="A27" s="8"/>
      <c r="B27" s="9"/>
      <c r="D27" s="3"/>
    </row>
    <row r="28" spans="1:6" x14ac:dyDescent="0.25">
      <c r="A28" s="8"/>
      <c r="B28" s="9"/>
      <c r="D28" s="3"/>
      <c r="E28" s="1" t="s">
        <v>64</v>
      </c>
      <c r="F28" s="1" t="s">
        <v>65</v>
      </c>
    </row>
    <row r="29" spans="1:6" x14ac:dyDescent="0.25">
      <c r="A29" s="8"/>
      <c r="B29" s="9"/>
      <c r="D29" s="3"/>
      <c r="E29" s="18">
        <v>1</v>
      </c>
      <c r="F29" s="1">
        <f>IF(E29=1,1,-1)</f>
        <v>1</v>
      </c>
    </row>
    <row r="30" spans="1:6" x14ac:dyDescent="0.25">
      <c r="A30" s="8"/>
      <c r="B30" s="9"/>
      <c r="D30" s="3"/>
    </row>
    <row r="31" spans="1:6" x14ac:dyDescent="0.25">
      <c r="A31" s="8"/>
      <c r="B31" s="9"/>
      <c r="D31" s="3"/>
    </row>
    <row r="32" spans="1:6" x14ac:dyDescent="0.25">
      <c r="A32" s="8"/>
      <c r="B32" s="9"/>
      <c r="D32" s="3"/>
    </row>
    <row r="33" spans="1:13" x14ac:dyDescent="0.25">
      <c r="A33" s="8"/>
      <c r="B33" s="9"/>
      <c r="D33" s="3"/>
      <c r="E33" s="1" t="s">
        <v>64</v>
      </c>
      <c r="F33" s="1"/>
    </row>
    <row r="34" spans="1:13" x14ac:dyDescent="0.25">
      <c r="A34" s="8"/>
      <c r="B34" s="9"/>
      <c r="D34" s="3"/>
      <c r="E34" s="18">
        <v>1</v>
      </c>
      <c r="F34" s="1"/>
    </row>
    <row r="35" spans="1:13" x14ac:dyDescent="0.25">
      <c r="A35" s="8"/>
      <c r="B35" s="9"/>
      <c r="D35" s="3"/>
    </row>
    <row r="36" spans="1:13" x14ac:dyDescent="0.25">
      <c r="A36" s="8"/>
      <c r="B36" s="9"/>
      <c r="D36" s="3"/>
    </row>
    <row r="37" spans="1:13" x14ac:dyDescent="0.25">
      <c r="A37" s="8"/>
      <c r="B37" s="9"/>
      <c r="D37" s="3"/>
    </row>
    <row r="38" spans="1:13" x14ac:dyDescent="0.25">
      <c r="A38" s="8"/>
      <c r="B38" s="9"/>
      <c r="D38" s="3"/>
      <c r="E38" s="1" t="s">
        <v>64</v>
      </c>
      <c r="F38" s="1" t="s">
        <v>65</v>
      </c>
    </row>
    <row r="39" spans="1:13" x14ac:dyDescent="0.25">
      <c r="A39" s="8"/>
      <c r="B39" s="9"/>
      <c r="D39" s="3"/>
      <c r="E39" s="18">
        <v>1</v>
      </c>
      <c r="F39" s="1">
        <f>IF(E39=1,1,-1)</f>
        <v>1</v>
      </c>
    </row>
    <row r="40" spans="1:13" x14ac:dyDescent="0.25">
      <c r="A40" s="8"/>
      <c r="B40" s="9"/>
      <c r="D40" s="3"/>
    </row>
    <row r="41" spans="1:13" x14ac:dyDescent="0.25">
      <c r="A41" s="8"/>
      <c r="B41" s="9"/>
      <c r="D41" s="3"/>
    </row>
    <row r="42" spans="1:13" x14ac:dyDescent="0.25">
      <c r="A42" s="8"/>
      <c r="B42" s="9"/>
      <c r="D42" s="3"/>
    </row>
    <row r="43" spans="1:13" x14ac:dyDescent="0.25">
      <c r="A43" s="8"/>
      <c r="B43" s="9"/>
      <c r="D43" s="3"/>
      <c r="E43" s="1" t="s">
        <v>64</v>
      </c>
      <c r="F43" s="1" t="s">
        <v>65</v>
      </c>
    </row>
    <row r="44" spans="1:13" x14ac:dyDescent="0.25">
      <c r="A44" s="8"/>
      <c r="B44" s="9"/>
      <c r="D44" s="3"/>
      <c r="E44" s="18">
        <v>1</v>
      </c>
      <c r="F44" s="1">
        <f>IF(E44=1,0,1)</f>
        <v>0</v>
      </c>
    </row>
    <row r="45" spans="1:13" x14ac:dyDescent="0.25">
      <c r="A45" s="8"/>
      <c r="B45" s="9"/>
      <c r="D45" s="3"/>
    </row>
    <row r="46" spans="1:13" ht="47.25" customHeight="1" x14ac:dyDescent="0.25">
      <c r="A46" s="27" t="str">
        <f>IF(E44=1,A152,A153)</f>
        <v>In Litchi impostare il parametro Path Mode su Straight Lines (stop&amp;go sui waypoints), oppure impostarlo su Curved Turns e, dopo aver selezionato i waypoints, impostare il parametro Curve Size su un valore piccolo per mantenere il raggio della circonferenza circoscritta (nessuno stop&amp;go sui waypoints).</v>
      </c>
      <c r="B46" s="27"/>
      <c r="C46" s="27"/>
      <c r="D46" s="27"/>
      <c r="E46" s="27"/>
      <c r="F46" s="27"/>
      <c r="G46" s="27"/>
      <c r="H46" s="27"/>
      <c r="I46" s="27"/>
      <c r="J46" s="27"/>
    </row>
    <row r="47" spans="1:13" x14ac:dyDescent="0.25">
      <c r="A47" s="8"/>
      <c r="B47" s="9"/>
      <c r="D47" s="3"/>
    </row>
    <row r="48" spans="1:13" s="23" customFormat="1" x14ac:dyDescent="0.25">
      <c r="A48" s="23" t="s">
        <v>87</v>
      </c>
      <c r="B48" s="23" t="s">
        <v>88</v>
      </c>
      <c r="C48" s="23" t="s">
        <v>76</v>
      </c>
      <c r="D48" s="25" t="s">
        <v>62</v>
      </c>
      <c r="E48" s="25"/>
      <c r="F48" s="23" t="s">
        <v>92</v>
      </c>
      <c r="G48" s="23" t="s">
        <v>91</v>
      </c>
      <c r="H48" s="23" t="s">
        <v>118</v>
      </c>
      <c r="I48" s="23" t="s">
        <v>119</v>
      </c>
      <c r="J48" s="23" t="s">
        <v>72</v>
      </c>
      <c r="L48" s="23" t="s">
        <v>117</v>
      </c>
      <c r="M48" s="23" t="s">
        <v>116</v>
      </c>
    </row>
    <row r="49" spans="1:13" s="8" customFormat="1" ht="14.25" x14ac:dyDescent="0.2">
      <c r="D49" s="8" t="s">
        <v>57</v>
      </c>
      <c r="E49" s="8" t="s">
        <v>59</v>
      </c>
      <c r="F49" s="8" t="s">
        <v>47</v>
      </c>
      <c r="H49" s="8" t="s">
        <v>59</v>
      </c>
      <c r="I49" s="8" t="s">
        <v>59</v>
      </c>
      <c r="J49" s="8" t="s">
        <v>47</v>
      </c>
      <c r="L49" s="8" t="s">
        <v>47</v>
      </c>
      <c r="M49" s="8" t="s">
        <v>47</v>
      </c>
    </row>
    <row r="50" spans="1:13" s="8" customFormat="1" x14ac:dyDescent="0.25">
      <c r="A50" s="8">
        <v>1</v>
      </c>
      <c r="H50" s="2">
        <f>B23</f>
        <v>45.863106000000002</v>
      </c>
      <c r="I50" s="2">
        <f>B24</f>
        <v>10.767956906793696</v>
      </c>
      <c r="J50" s="9">
        <f>B25</f>
        <v>20</v>
      </c>
      <c r="L50" s="9">
        <f>B22</f>
        <v>10</v>
      </c>
      <c r="M50" s="9">
        <v>0</v>
      </c>
    </row>
    <row r="51" spans="1:13" x14ac:dyDescent="0.25">
      <c r="A51" s="1">
        <v>2</v>
      </c>
      <c r="B51" s="1">
        <v>1</v>
      </c>
      <c r="C51" s="1">
        <f>TRUNC((B51-1)/($B$16+1))+1</f>
        <v>1</v>
      </c>
      <c r="D51" s="2">
        <f>B15*PI()/180</f>
        <v>0.52359877559829882</v>
      </c>
      <c r="E51" s="2">
        <f>IF(D51="","",D51*180/PI())</f>
        <v>29.999999999999996</v>
      </c>
      <c r="F51" s="9">
        <f>B12</f>
        <v>20</v>
      </c>
      <c r="G51" s="12">
        <f>IF(D51="","",F51/$B$5)</f>
        <v>3.1383391398173913E-6</v>
      </c>
      <c r="H51" s="2">
        <f>IF(D51="","",(ASIN(SIN($D$8)*COS(G51)+COS($D$8)*SIN(G51)*COS(D51)))*180/PI())</f>
        <v>45.863261723061939</v>
      </c>
      <c r="I51" s="2">
        <f>IF(D51="","",($D$9+ATAN((SIN(D51)*SIN(G51)*COS($D$8))/(COS(G51)-SIN($D$8)*SIN(H51*PI()/180))))*180/PI())</f>
        <v>10.767996107214595</v>
      </c>
      <c r="J51" s="9">
        <f>IF(D51="","",B14)</f>
        <v>30</v>
      </c>
      <c r="L51" s="9">
        <f>IF(D51="",NA(),F51*SIN(D51))</f>
        <v>9.9999999999999982</v>
      </c>
      <c r="M51" s="9">
        <f>IF(D51="",NA(),F51*COS(D51))</f>
        <v>17.320508075688775</v>
      </c>
    </row>
    <row r="52" spans="1:13" x14ac:dyDescent="0.25">
      <c r="A52" s="1">
        <v>3</v>
      </c>
      <c r="B52" s="1">
        <v>2</v>
      </c>
      <c r="C52" s="1">
        <f t="shared" ref="C52:C83" si="0">IF($E$34=1,TRUNC((B52-1)/($B$16+1)),TRUNC((B52-2)/($B$16)))+1</f>
        <v>1</v>
      </c>
      <c r="D52" s="2">
        <f t="shared" ref="D52:D83" si="1">IF(C52&lt;=$B$17,IF(AND($E$34=1,C52&lt;&gt;C51),D51,D51+$F$29*$D$20),"")</f>
        <v>1.0471975511965976</v>
      </c>
      <c r="E52" s="2">
        <f t="shared" ref="E52" si="2">IF(D52="","",D52*180/PI())</f>
        <v>59.999999999999993</v>
      </c>
      <c r="F52" s="9">
        <f>IF(C52&lt;=$B$17,IF(AND($E$34=1,C52&lt;&gt;C51),F51,F51+($B$13-$B$12)/$B$18),"")</f>
        <v>20.416666666666668</v>
      </c>
      <c r="G52" s="12">
        <f t="shared" ref="G52:G115" si="3">IF(D52="","",F52/$B$5)</f>
        <v>3.2037212052302541E-6</v>
      </c>
      <c r="H52" s="2">
        <f t="shared" ref="H52:H115" si="4">IF(D52="","",(ASIN(SIN($D$8)*COS(G52)+COS($D$8)*SIN(G52)*COS(D52)))*180/PI())</f>
        <v>45.863197779624628</v>
      </c>
      <c r="I52" s="2">
        <f t="shared" ref="I52:I115" si="5">IF(D52="","",($D$9+ATAN((SIN(D52)*SIN(G52)*COS($D$8))/(COS(G52)-SIN($D$8)*SIN(H52*PI()/180))))*180/PI())</f>
        <v>10.76809527874806</v>
      </c>
      <c r="J52" s="9">
        <f>IF(D52="",NA(),IF($E$34=1,$B$14+$F$39*(C52-1)*$B$21,J51+$F$39*$B$21/$B$16))</f>
        <v>30</v>
      </c>
      <c r="L52" s="9">
        <f t="shared" ref="L52:L115" si="6">IF(D52="",NA(),F52*SIN(D52))</f>
        <v>17.681351993932289</v>
      </c>
      <c r="M52" s="9">
        <f t="shared" ref="M52:M115" si="7">IF(D52="",NA(),F52*COS(D52))</f>
        <v>10.208333333333336</v>
      </c>
    </row>
    <row r="53" spans="1:13" x14ac:dyDescent="0.25">
      <c r="A53" s="1">
        <v>4</v>
      </c>
      <c r="B53" s="1">
        <v>3</v>
      </c>
      <c r="C53" s="1">
        <f t="shared" si="0"/>
        <v>1</v>
      </c>
      <c r="D53" s="2">
        <f t="shared" si="1"/>
        <v>1.5707963267948966</v>
      </c>
      <c r="E53" s="2">
        <f t="shared" ref="E53:E70" si="8">IF(D53="","",D53*180/PI())</f>
        <v>90</v>
      </c>
      <c r="F53" s="9">
        <f t="shared" ref="F53:F116" si="9">IF(C53&lt;=$B$17,IF(AND($E$34=1,C53&lt;&gt;C52),F52,F52+($B$13-$B$12)/$B$18),"")</f>
        <v>20.833333333333336</v>
      </c>
      <c r="G53" s="12">
        <f t="shared" si="3"/>
        <v>3.2691032706431165E-6</v>
      </c>
      <c r="H53" s="2">
        <f t="shared" si="4"/>
        <v>45.863105999684478</v>
      </c>
      <c r="I53" s="2">
        <f t="shared" si="5"/>
        <v>10.768135972610336</v>
      </c>
      <c r="J53" s="9">
        <f t="shared" ref="J53:J116" si="10">IF(D53="",NA(),IF($E$34=1,$B$14+$F$39*(C53-1)*$B$21,J52+$F$39*$B$21/$B$16))</f>
        <v>30</v>
      </c>
      <c r="L53" s="9">
        <f t="shared" si="6"/>
        <v>20.833333333333336</v>
      </c>
      <c r="M53" s="9">
        <f t="shared" si="7"/>
        <v>1.2761963071964792E-15</v>
      </c>
    </row>
    <row r="54" spans="1:13" x14ac:dyDescent="0.25">
      <c r="A54" s="1">
        <v>5</v>
      </c>
      <c r="B54" s="1">
        <v>4</v>
      </c>
      <c r="C54" s="1">
        <f t="shared" si="0"/>
        <v>1</v>
      </c>
      <c r="D54" s="2">
        <f t="shared" si="1"/>
        <v>2.0943951023931953</v>
      </c>
      <c r="E54" s="2">
        <f t="shared" si="8"/>
        <v>119.99999999999999</v>
      </c>
      <c r="F54" s="9">
        <f t="shared" si="9"/>
        <v>21.250000000000004</v>
      </c>
      <c r="G54" s="12">
        <f t="shared" si="3"/>
        <v>3.3344853360559789E-6</v>
      </c>
      <c r="H54" s="2">
        <f t="shared" si="4"/>
        <v>45.863010473785494</v>
      </c>
      <c r="I54" s="2">
        <f>IF(D54="","",($D$9+ATAN((SIN(D54)*SIN(G54)*COS($D$8))/(COS(G54)-SIN($D$8)*SIN(H54*PI()/180))))*180/PI())</f>
        <v>10.768104595447495</v>
      </c>
      <c r="J54" s="9">
        <f t="shared" si="10"/>
        <v>30</v>
      </c>
      <c r="L54" s="9">
        <f t="shared" si="6"/>
        <v>18.403039830419324</v>
      </c>
      <c r="M54" s="9">
        <f t="shared" si="7"/>
        <v>-10.624999999999996</v>
      </c>
    </row>
    <row r="55" spans="1:13" x14ac:dyDescent="0.25">
      <c r="A55" s="1">
        <v>6</v>
      </c>
      <c r="B55" s="1">
        <v>5</v>
      </c>
      <c r="C55" s="1">
        <f t="shared" si="0"/>
        <v>1</v>
      </c>
      <c r="D55" s="2">
        <f t="shared" si="1"/>
        <v>2.617993877991494</v>
      </c>
      <c r="E55" s="2">
        <f t="shared" si="8"/>
        <v>149.99999999999997</v>
      </c>
      <c r="F55" s="9">
        <f t="shared" si="9"/>
        <v>21.666666666666671</v>
      </c>
      <c r="G55" s="12">
        <f t="shared" si="3"/>
        <v>3.3998674014688413E-6</v>
      </c>
      <c r="H55" s="2">
        <f t="shared" si="4"/>
        <v>45.862937299852177</v>
      </c>
      <c r="I55" s="2">
        <f t="shared" si="5"/>
        <v>10.768006865332964</v>
      </c>
      <c r="J55" s="9">
        <f t="shared" si="10"/>
        <v>30</v>
      </c>
      <c r="L55" s="9">
        <f t="shared" si="6"/>
        <v>10.833333333333343</v>
      </c>
      <c r="M55" s="9">
        <f t="shared" si="7"/>
        <v>-18.763883748662838</v>
      </c>
    </row>
    <row r="56" spans="1:13" x14ac:dyDescent="0.25">
      <c r="A56" s="1">
        <v>7</v>
      </c>
      <c r="B56" s="1">
        <v>6</v>
      </c>
      <c r="C56" s="1">
        <f t="shared" si="0"/>
        <v>1</v>
      </c>
      <c r="D56" s="2">
        <f t="shared" si="1"/>
        <v>3.1415926535897927</v>
      </c>
      <c r="E56" s="2">
        <f t="shared" si="8"/>
        <v>179.99999999999997</v>
      </c>
      <c r="F56" s="9">
        <f t="shared" si="9"/>
        <v>22.083333333333339</v>
      </c>
      <c r="G56" s="12">
        <f t="shared" si="3"/>
        <v>3.4652494668817041E-6</v>
      </c>
      <c r="H56" s="2">
        <f t="shared" si="4"/>
        <v>45.862907455830594</v>
      </c>
      <c r="I56" s="2">
        <f t="shared" si="5"/>
        <v>10.767867000000001</v>
      </c>
      <c r="J56" s="9">
        <f t="shared" si="10"/>
        <v>30</v>
      </c>
      <c r="L56" s="9">
        <f t="shared" si="6"/>
        <v>1.2512506222112088E-14</v>
      </c>
      <c r="M56" s="9">
        <f t="shared" si="7"/>
        <v>-22.083333333333339</v>
      </c>
    </row>
    <row r="57" spans="1:13" x14ac:dyDescent="0.25">
      <c r="A57" s="1">
        <v>8</v>
      </c>
      <c r="B57" s="1">
        <v>7</v>
      </c>
      <c r="C57" s="1">
        <f t="shared" si="0"/>
        <v>1</v>
      </c>
      <c r="D57" s="2">
        <f t="shared" si="1"/>
        <v>3.6651914291880914</v>
      </c>
      <c r="E57" s="2">
        <f t="shared" si="8"/>
        <v>209.99999999999997</v>
      </c>
      <c r="F57" s="9">
        <f t="shared" si="9"/>
        <v>22.500000000000007</v>
      </c>
      <c r="G57" s="12">
        <f t="shared" si="3"/>
        <v>3.5306315322945665E-6</v>
      </c>
      <c r="H57" s="2">
        <f t="shared" si="4"/>
        <v>45.862930811381531</v>
      </c>
      <c r="I57" s="2">
        <f t="shared" si="5"/>
        <v>10.767721755248109</v>
      </c>
      <c r="J57" s="9">
        <f t="shared" si="10"/>
        <v>30</v>
      </c>
      <c r="L57" s="9">
        <f t="shared" si="6"/>
        <v>-11.249999999999989</v>
      </c>
      <c r="M57" s="9">
        <f t="shared" si="7"/>
        <v>-19.485571585149884</v>
      </c>
    </row>
    <row r="58" spans="1:13" x14ac:dyDescent="0.25">
      <c r="A58" s="1">
        <v>9</v>
      </c>
      <c r="B58" s="1">
        <v>8</v>
      </c>
      <c r="C58" s="1">
        <f t="shared" si="0"/>
        <v>1</v>
      </c>
      <c r="D58" s="2">
        <f t="shared" si="1"/>
        <v>4.1887902047863905</v>
      </c>
      <c r="E58" s="2">
        <f t="shared" si="8"/>
        <v>239.99999999999997</v>
      </c>
      <c r="F58" s="9">
        <f t="shared" si="9"/>
        <v>22.916666666666675</v>
      </c>
      <c r="G58" s="12">
        <f t="shared" si="3"/>
        <v>3.5960135977074288E-6</v>
      </c>
      <c r="H58" s="2">
        <f t="shared" si="4"/>
        <v>45.863002981512565</v>
      </c>
      <c r="I58" s="2">
        <f t="shared" si="5"/>
        <v>10.767610769649981</v>
      </c>
      <c r="J58" s="9">
        <f t="shared" si="10"/>
        <v>30</v>
      </c>
      <c r="L58" s="9">
        <f t="shared" si="6"/>
        <v>-19.846415503393388</v>
      </c>
      <c r="M58" s="9">
        <f t="shared" si="7"/>
        <v>-11.458333333333348</v>
      </c>
    </row>
    <row r="59" spans="1:13" x14ac:dyDescent="0.25">
      <c r="A59" s="1">
        <v>10</v>
      </c>
      <c r="B59" s="1">
        <v>9</v>
      </c>
      <c r="C59" s="1">
        <f t="shared" si="0"/>
        <v>1</v>
      </c>
      <c r="D59" s="2">
        <f t="shared" si="1"/>
        <v>4.7123889803846897</v>
      </c>
      <c r="E59" s="2">
        <f t="shared" si="8"/>
        <v>270</v>
      </c>
      <c r="F59" s="9">
        <f t="shared" si="9"/>
        <v>23.333333333333343</v>
      </c>
      <c r="G59" s="12">
        <f t="shared" si="3"/>
        <v>3.6613956631202916E-6</v>
      </c>
      <c r="H59" s="2">
        <f t="shared" si="4"/>
        <v>45.863105999604215</v>
      </c>
      <c r="I59" s="2">
        <f t="shared" si="5"/>
        <v>10.767565750676429</v>
      </c>
      <c r="J59" s="9">
        <f t="shared" si="10"/>
        <v>30</v>
      </c>
      <c r="L59" s="9">
        <f t="shared" si="6"/>
        <v>-23.333333333333343</v>
      </c>
      <c r="M59" s="9">
        <f t="shared" si="7"/>
        <v>-4.2880195921801716E-15</v>
      </c>
    </row>
    <row r="60" spans="1:13" x14ac:dyDescent="0.25">
      <c r="A60" s="1">
        <v>11</v>
      </c>
      <c r="B60" s="1">
        <v>10</v>
      </c>
      <c r="C60" s="1">
        <f t="shared" si="0"/>
        <v>1</v>
      </c>
      <c r="D60" s="2">
        <f t="shared" si="1"/>
        <v>5.2359877559829888</v>
      </c>
      <c r="E60" s="2">
        <f t="shared" si="8"/>
        <v>300.00000000000006</v>
      </c>
      <c r="F60" s="9">
        <f t="shared" si="9"/>
        <v>23.750000000000011</v>
      </c>
      <c r="G60" s="12">
        <f t="shared" si="3"/>
        <v>3.726777728533154E-6</v>
      </c>
      <c r="H60" s="2">
        <f t="shared" si="4"/>
        <v>45.863212764009965</v>
      </c>
      <c r="I60" s="2">
        <f t="shared" si="5"/>
        <v>10.767601451180687</v>
      </c>
      <c r="J60" s="9">
        <f t="shared" si="10"/>
        <v>30</v>
      </c>
      <c r="L60" s="9">
        <f t="shared" si="6"/>
        <v>-20.568103339880427</v>
      </c>
      <c r="M60" s="9">
        <f t="shared" si="7"/>
        <v>11.875000000000007</v>
      </c>
    </row>
    <row r="61" spans="1:13" x14ac:dyDescent="0.25">
      <c r="A61" s="1">
        <v>12</v>
      </c>
      <c r="B61" s="1">
        <v>11</v>
      </c>
      <c r="C61" s="1">
        <f t="shared" si="0"/>
        <v>1</v>
      </c>
      <c r="D61" s="2">
        <f t="shared" si="1"/>
        <v>5.759586531581288</v>
      </c>
      <c r="E61" s="2">
        <f t="shared" si="8"/>
        <v>330.00000000000006</v>
      </c>
      <c r="F61" s="9">
        <f t="shared" si="9"/>
        <v>24.166666666666679</v>
      </c>
      <c r="G61" s="12">
        <f t="shared" si="3"/>
        <v>3.7921597939460164E-6</v>
      </c>
      <c r="H61" s="2">
        <f t="shared" si="4"/>
        <v>45.863294165348186</v>
      </c>
      <c r="I61" s="2">
        <f t="shared" si="5"/>
        <v>10.767710995357998</v>
      </c>
      <c r="J61" s="9">
        <f t="shared" si="10"/>
        <v>30</v>
      </c>
      <c r="L61" s="9">
        <f t="shared" si="6"/>
        <v>-12.08333333333333</v>
      </c>
      <c r="M61" s="9">
        <f t="shared" si="7"/>
        <v>20.928947258123948</v>
      </c>
    </row>
    <row r="62" spans="1:13" x14ac:dyDescent="0.25">
      <c r="A62" s="1">
        <v>13</v>
      </c>
      <c r="B62" s="1">
        <v>12</v>
      </c>
      <c r="C62" s="1">
        <f t="shared" si="0"/>
        <v>1</v>
      </c>
      <c r="D62" s="2">
        <f t="shared" si="1"/>
        <v>6.2831853071795871</v>
      </c>
      <c r="E62" s="2">
        <f t="shared" si="8"/>
        <v>360.00000000000006</v>
      </c>
      <c r="F62" s="9">
        <f t="shared" si="9"/>
        <v>24.583333333333346</v>
      </c>
      <c r="G62" s="12">
        <f t="shared" si="3"/>
        <v>3.8575418593588788E-6</v>
      </c>
      <c r="H62" s="2">
        <f t="shared" si="4"/>
        <v>45.863327020867843</v>
      </c>
      <c r="I62" s="2">
        <f t="shared" si="5"/>
        <v>10.767867000000001</v>
      </c>
      <c r="J62" s="9">
        <f t="shared" si="10"/>
        <v>30</v>
      </c>
      <c r="L62" s="9">
        <f t="shared" si="6"/>
        <v>1.5810739580994038E-14</v>
      </c>
      <c r="M62" s="9">
        <f t="shared" si="7"/>
        <v>24.583333333333346</v>
      </c>
    </row>
    <row r="63" spans="1:13" x14ac:dyDescent="0.25">
      <c r="A63" s="1">
        <v>14</v>
      </c>
      <c r="B63" s="1">
        <v>13</v>
      </c>
      <c r="C63" s="1">
        <f t="shared" si="0"/>
        <v>1</v>
      </c>
      <c r="D63" s="2">
        <f t="shared" si="1"/>
        <v>6.8067840827778863</v>
      </c>
      <c r="E63" s="2">
        <f t="shared" si="8"/>
        <v>390.00000000000006</v>
      </c>
      <c r="F63" s="9">
        <f t="shared" si="9"/>
        <v>25.000000000000014</v>
      </c>
      <c r="G63" s="12">
        <f t="shared" si="3"/>
        <v>3.9229239247717412E-6</v>
      </c>
      <c r="H63" s="2">
        <f t="shared" si="4"/>
        <v>45.863300653804707</v>
      </c>
      <c r="I63" s="2">
        <f t="shared" si="5"/>
        <v>10.768028384131254</v>
      </c>
      <c r="J63" s="9">
        <f t="shared" si="10"/>
        <v>30</v>
      </c>
      <c r="L63" s="9">
        <f t="shared" si="6"/>
        <v>12.500000000000027</v>
      </c>
      <c r="M63" s="9">
        <f t="shared" si="7"/>
        <v>21.650635094610966</v>
      </c>
    </row>
    <row r="64" spans="1:13" x14ac:dyDescent="0.25">
      <c r="A64" s="1">
        <v>15</v>
      </c>
      <c r="B64" s="1">
        <v>14</v>
      </c>
      <c r="C64" s="1">
        <f t="shared" si="0"/>
        <v>2</v>
      </c>
      <c r="D64" s="2">
        <f t="shared" si="1"/>
        <v>6.8067840827778863</v>
      </c>
      <c r="E64" s="2">
        <f t="shared" si="8"/>
        <v>390.00000000000006</v>
      </c>
      <c r="F64" s="9">
        <f t="shared" si="9"/>
        <v>25.000000000000014</v>
      </c>
      <c r="G64" s="12">
        <f t="shared" si="3"/>
        <v>3.9229239247717412E-6</v>
      </c>
      <c r="H64" s="2">
        <f t="shared" si="4"/>
        <v>45.863300653804707</v>
      </c>
      <c r="I64" s="2">
        <f t="shared" si="5"/>
        <v>10.768028384131254</v>
      </c>
      <c r="J64" s="9">
        <f t="shared" si="10"/>
        <v>40</v>
      </c>
      <c r="L64" s="9">
        <f t="shared" si="6"/>
        <v>12.500000000000027</v>
      </c>
      <c r="M64" s="9">
        <f t="shared" si="7"/>
        <v>21.650635094610966</v>
      </c>
    </row>
    <row r="65" spans="1:13" x14ac:dyDescent="0.25">
      <c r="A65" s="1">
        <v>16</v>
      </c>
      <c r="B65" s="1">
        <v>15</v>
      </c>
      <c r="C65" s="1">
        <f t="shared" si="0"/>
        <v>2</v>
      </c>
      <c r="D65" s="2">
        <f t="shared" si="1"/>
        <v>7.3303828583761854</v>
      </c>
      <c r="E65" s="2">
        <f t="shared" si="8"/>
        <v>420.00000000000011</v>
      </c>
      <c r="F65" s="9">
        <f t="shared" si="9"/>
        <v>25.416666666666682</v>
      </c>
      <c r="G65" s="12">
        <f t="shared" si="3"/>
        <v>3.9883059901846044E-6</v>
      </c>
      <c r="H65" s="2">
        <f t="shared" si="4"/>
        <v>45.863220256198112</v>
      </c>
      <c r="I65" s="2">
        <f t="shared" si="5"/>
        <v>10.76815118386248</v>
      </c>
      <c r="J65" s="9">
        <f t="shared" si="10"/>
        <v>40</v>
      </c>
      <c r="L65" s="9">
        <f t="shared" si="6"/>
        <v>22.011479012854512</v>
      </c>
      <c r="M65" s="9">
        <f t="shared" si="7"/>
        <v>12.708333333333314</v>
      </c>
    </row>
    <row r="66" spans="1:13" x14ac:dyDescent="0.25">
      <c r="A66" s="1">
        <v>17</v>
      </c>
      <c r="B66" s="1">
        <v>16</v>
      </c>
      <c r="C66" s="1">
        <f t="shared" si="0"/>
        <v>2</v>
      </c>
      <c r="D66" s="2">
        <f t="shared" si="1"/>
        <v>7.8539816339744846</v>
      </c>
      <c r="E66" s="2">
        <f t="shared" si="8"/>
        <v>450.00000000000011</v>
      </c>
      <c r="F66" s="9">
        <f t="shared" si="9"/>
        <v>25.83333333333335</v>
      </c>
      <c r="G66" s="12">
        <f t="shared" si="3"/>
        <v>4.0536880555974668E-6</v>
      </c>
      <c r="H66" s="2">
        <f t="shared" si="4"/>
        <v>45.86310599951485</v>
      </c>
      <c r="I66" s="2">
        <f t="shared" si="5"/>
        <v>10.768200526036814</v>
      </c>
      <c r="J66" s="9">
        <f t="shared" si="10"/>
        <v>40</v>
      </c>
      <c r="L66" s="9">
        <f t="shared" si="6"/>
        <v>25.83333333333335</v>
      </c>
      <c r="M66" s="9">
        <f t="shared" si="7"/>
        <v>-3.7976801246554993E-14</v>
      </c>
    </row>
    <row r="67" spans="1:13" x14ac:dyDescent="0.25">
      <c r="A67" s="1">
        <v>18</v>
      </c>
      <c r="B67" s="1">
        <v>17</v>
      </c>
      <c r="C67" s="1">
        <f t="shared" si="0"/>
        <v>2</v>
      </c>
      <c r="D67" s="2">
        <f t="shared" si="1"/>
        <v>8.3775804095727828</v>
      </c>
      <c r="E67" s="2">
        <f t="shared" si="8"/>
        <v>480.00000000000006</v>
      </c>
      <c r="F67" s="9">
        <f t="shared" si="9"/>
        <v>26.250000000000018</v>
      </c>
      <c r="G67" s="12">
        <f t="shared" si="3"/>
        <v>4.1190701210103292E-6</v>
      </c>
      <c r="H67" s="2">
        <f t="shared" si="4"/>
        <v>45.862987996957585</v>
      </c>
      <c r="I67" s="2">
        <f t="shared" si="5"/>
        <v>10.768160500140009</v>
      </c>
      <c r="J67" s="9">
        <f t="shared" si="10"/>
        <v>40</v>
      </c>
      <c r="L67" s="9">
        <f t="shared" si="6"/>
        <v>22.733166849341519</v>
      </c>
      <c r="M67" s="9">
        <f t="shared" si="7"/>
        <v>-13.125000000000028</v>
      </c>
    </row>
    <row r="68" spans="1:13" x14ac:dyDescent="0.25">
      <c r="A68" s="1">
        <v>19</v>
      </c>
      <c r="B68" s="1">
        <v>18</v>
      </c>
      <c r="C68" s="1">
        <f t="shared" si="0"/>
        <v>2</v>
      </c>
      <c r="D68" s="2">
        <f t="shared" si="1"/>
        <v>8.9011791851710811</v>
      </c>
      <c r="E68" s="2">
        <f t="shared" si="8"/>
        <v>510</v>
      </c>
      <c r="F68" s="9">
        <f t="shared" si="9"/>
        <v>26.666666666666686</v>
      </c>
      <c r="G68" s="12">
        <f t="shared" si="3"/>
        <v>4.1844521864231915E-6</v>
      </c>
      <c r="H68" s="2">
        <f t="shared" si="4"/>
        <v>45.862898369024599</v>
      </c>
      <c r="I68" s="2">
        <f t="shared" si="5"/>
        <v>10.768039141827717</v>
      </c>
      <c r="J68" s="9">
        <f t="shared" si="10"/>
        <v>40</v>
      </c>
      <c r="L68" s="9">
        <f t="shared" si="6"/>
        <v>13.333333333333337</v>
      </c>
      <c r="M68" s="9">
        <f t="shared" si="7"/>
        <v>-23.094010767585051</v>
      </c>
    </row>
    <row r="69" spans="1:13" x14ac:dyDescent="0.25">
      <c r="A69" s="1">
        <v>20</v>
      </c>
      <c r="B69" s="1">
        <v>19</v>
      </c>
      <c r="C69" s="1">
        <f t="shared" si="0"/>
        <v>2</v>
      </c>
      <c r="D69" s="2">
        <f t="shared" si="1"/>
        <v>9.4247779607693793</v>
      </c>
      <c r="E69" s="2">
        <f t="shared" si="8"/>
        <v>540</v>
      </c>
      <c r="F69" s="9">
        <f t="shared" si="9"/>
        <v>27.083333333333353</v>
      </c>
      <c r="G69" s="12">
        <f t="shared" si="3"/>
        <v>4.2498342518360539E-6</v>
      </c>
      <c r="H69" s="2">
        <f t="shared" si="4"/>
        <v>45.862862502433735</v>
      </c>
      <c r="I69" s="2">
        <f t="shared" si="5"/>
        <v>10.767867000000001</v>
      </c>
      <c r="J69" s="9">
        <f t="shared" si="10"/>
        <v>40</v>
      </c>
      <c r="L69" s="9">
        <f t="shared" si="6"/>
        <v>9.9543311961325455E-15</v>
      </c>
      <c r="M69" s="9">
        <f t="shared" si="7"/>
        <v>-27.083333333333353</v>
      </c>
    </row>
    <row r="70" spans="1:13" x14ac:dyDescent="0.25">
      <c r="A70" s="1">
        <v>21</v>
      </c>
      <c r="B70" s="1">
        <v>20</v>
      </c>
      <c r="C70" s="1">
        <f t="shared" si="0"/>
        <v>2</v>
      </c>
      <c r="D70" s="2">
        <f t="shared" si="1"/>
        <v>9.9483767363676776</v>
      </c>
      <c r="E70" s="2">
        <f t="shared" si="8"/>
        <v>570</v>
      </c>
      <c r="F70" s="9">
        <f t="shared" si="9"/>
        <v>27.500000000000021</v>
      </c>
      <c r="G70" s="12">
        <f t="shared" si="3"/>
        <v>4.3152163172489163E-6</v>
      </c>
      <c r="H70" s="2">
        <f t="shared" si="4"/>
        <v>45.862891880552446</v>
      </c>
      <c r="I70" s="2">
        <f t="shared" si="5"/>
        <v>10.767689478760886</v>
      </c>
      <c r="J70" s="9">
        <f t="shared" si="10"/>
        <v>40</v>
      </c>
      <c r="L70" s="9">
        <f t="shared" si="6"/>
        <v>-13.749999999999988</v>
      </c>
      <c r="M70" s="9">
        <f t="shared" si="7"/>
        <v>-23.815698604072097</v>
      </c>
    </row>
    <row r="71" spans="1:13" x14ac:dyDescent="0.25">
      <c r="A71" s="1">
        <v>22</v>
      </c>
      <c r="B71" s="1">
        <v>21</v>
      </c>
      <c r="C71" s="1">
        <f t="shared" si="0"/>
        <v>2</v>
      </c>
      <c r="D71" s="2">
        <f t="shared" si="1"/>
        <v>10.471975511965976</v>
      </c>
      <c r="E71" s="2">
        <f t="shared" ref="E71:E134" si="11">IF(D71="","",D71*180/PI())</f>
        <v>599.99999999999989</v>
      </c>
      <c r="F71" s="9">
        <f t="shared" si="9"/>
        <v>27.916666666666689</v>
      </c>
      <c r="G71" s="12">
        <f t="shared" si="3"/>
        <v>4.3805983826617787E-6</v>
      </c>
      <c r="H71" s="2">
        <f t="shared" si="4"/>
        <v>45.862980504675562</v>
      </c>
      <c r="I71" s="2">
        <f t="shared" si="5"/>
        <v>10.767554864972537</v>
      </c>
      <c r="J71" s="9">
        <f t="shared" si="10"/>
        <v>40</v>
      </c>
      <c r="L71" s="9">
        <f t="shared" si="6"/>
        <v>-24.176542522315575</v>
      </c>
      <c r="M71" s="9">
        <f t="shared" si="7"/>
        <v>-13.958333333333382</v>
      </c>
    </row>
    <row r="72" spans="1:13" x14ac:dyDescent="0.25">
      <c r="A72" s="1">
        <v>23</v>
      </c>
      <c r="B72" s="1">
        <v>22</v>
      </c>
      <c r="C72" s="1">
        <f t="shared" si="0"/>
        <v>2</v>
      </c>
      <c r="D72" s="2">
        <f t="shared" si="1"/>
        <v>10.995574287564274</v>
      </c>
      <c r="E72" s="2">
        <f t="shared" si="11"/>
        <v>629.99999999999989</v>
      </c>
      <c r="F72" s="9">
        <f t="shared" si="9"/>
        <v>28.333333333333357</v>
      </c>
      <c r="G72" s="12">
        <f t="shared" si="3"/>
        <v>4.4459804480746419E-6</v>
      </c>
      <c r="H72" s="2">
        <f t="shared" si="4"/>
        <v>45.863105999416419</v>
      </c>
      <c r="I72" s="2">
        <f t="shared" si="5"/>
        <v>10.767501197249951</v>
      </c>
      <c r="J72" s="9">
        <f t="shared" si="10"/>
        <v>40</v>
      </c>
      <c r="L72" s="9">
        <f t="shared" si="6"/>
        <v>-28.333333333333357</v>
      </c>
      <c r="M72" s="9">
        <f t="shared" si="7"/>
        <v>-6.2479499294184291E-14</v>
      </c>
    </row>
    <row r="73" spans="1:13" x14ac:dyDescent="0.25">
      <c r="A73" s="1">
        <v>24</v>
      </c>
      <c r="B73" s="1">
        <v>23</v>
      </c>
      <c r="C73" s="1">
        <f t="shared" si="0"/>
        <v>2</v>
      </c>
      <c r="D73" s="2">
        <f t="shared" si="1"/>
        <v>11.519173063162572</v>
      </c>
      <c r="E73" s="2">
        <f t="shared" si="11"/>
        <v>659.99999999999989</v>
      </c>
      <c r="F73" s="9">
        <f t="shared" si="9"/>
        <v>28.750000000000025</v>
      </c>
      <c r="G73" s="12">
        <f t="shared" si="3"/>
        <v>4.5113625134875043E-6</v>
      </c>
      <c r="H73" s="2">
        <f t="shared" si="4"/>
        <v>45.863235240565274</v>
      </c>
      <c r="I73" s="2">
        <f t="shared" si="5"/>
        <v>10.767545546036134</v>
      </c>
      <c r="J73" s="9">
        <f t="shared" si="10"/>
        <v>40</v>
      </c>
      <c r="L73" s="9">
        <f t="shared" si="6"/>
        <v>-24.898230358802671</v>
      </c>
      <c r="M73" s="9">
        <f t="shared" si="7"/>
        <v>14.374999999999941</v>
      </c>
    </row>
    <row r="74" spans="1:13" x14ac:dyDescent="0.25">
      <c r="A74" s="1">
        <v>25</v>
      </c>
      <c r="B74" s="1">
        <v>24</v>
      </c>
      <c r="C74" s="1">
        <f t="shared" si="0"/>
        <v>2</v>
      </c>
      <c r="D74" s="2">
        <f t="shared" si="1"/>
        <v>12.042771838760871</v>
      </c>
      <c r="E74" s="2">
        <f t="shared" si="11"/>
        <v>689.99999999999989</v>
      </c>
      <c r="F74" s="9">
        <f t="shared" si="9"/>
        <v>29.166666666666693</v>
      </c>
      <c r="G74" s="12">
        <f t="shared" si="3"/>
        <v>4.5767445789003667E-6</v>
      </c>
      <c r="H74" s="2">
        <f t="shared" si="4"/>
        <v>45.863333096083402</v>
      </c>
      <c r="I74" s="2">
        <f t="shared" si="5"/>
        <v>10.767678718403669</v>
      </c>
      <c r="J74" s="9">
        <f t="shared" si="10"/>
        <v>40</v>
      </c>
      <c r="L74" s="9">
        <f t="shared" si="6"/>
        <v>-14.583333333333433</v>
      </c>
      <c r="M74" s="9">
        <f t="shared" si="7"/>
        <v>25.2590742770461</v>
      </c>
    </row>
    <row r="75" spans="1:13" x14ac:dyDescent="0.25">
      <c r="A75" s="1">
        <v>26</v>
      </c>
      <c r="B75" s="1">
        <v>25</v>
      </c>
      <c r="C75" s="1">
        <f t="shared" si="0"/>
        <v>2</v>
      </c>
      <c r="D75" s="2">
        <f t="shared" si="1"/>
        <v>12.566370614359169</v>
      </c>
      <c r="E75" s="2">
        <f t="shared" si="11"/>
        <v>719.99999999999977</v>
      </c>
      <c r="F75" s="9">
        <f t="shared" si="9"/>
        <v>29.583333333333361</v>
      </c>
      <c r="G75" s="12">
        <f t="shared" si="3"/>
        <v>4.6421266443132291E-6</v>
      </c>
      <c r="H75" s="2">
        <f t="shared" si="4"/>
        <v>45.863371974264687</v>
      </c>
      <c r="I75" s="2">
        <f t="shared" si="5"/>
        <v>10.767867000000001</v>
      </c>
      <c r="J75" s="9">
        <f t="shared" si="10"/>
        <v>40</v>
      </c>
      <c r="L75" s="9">
        <f t="shared" si="6"/>
        <v>-1.1959870304760027E-13</v>
      </c>
      <c r="M75" s="9">
        <f t="shared" si="7"/>
        <v>29.583333333333361</v>
      </c>
    </row>
    <row r="76" spans="1:13" x14ac:dyDescent="0.25">
      <c r="A76" s="1">
        <v>27</v>
      </c>
      <c r="B76" s="1">
        <v>26</v>
      </c>
      <c r="C76" s="1">
        <f t="shared" si="0"/>
        <v>2</v>
      </c>
      <c r="D76" s="2">
        <f t="shared" si="1"/>
        <v>13.089969389957467</v>
      </c>
      <c r="E76" s="2">
        <f t="shared" si="11"/>
        <v>749.99999999999966</v>
      </c>
      <c r="F76" s="9">
        <f t="shared" si="9"/>
        <v>30.000000000000028</v>
      </c>
      <c r="G76" s="12">
        <f t="shared" si="3"/>
        <v>4.7075087097260914E-6</v>
      </c>
      <c r="H76" s="2">
        <f t="shared" si="4"/>
        <v>45.863339584538373</v>
      </c>
      <c r="I76" s="2">
        <f t="shared" si="5"/>
        <v>10.768060661093116</v>
      </c>
      <c r="J76" s="9">
        <f t="shared" si="10"/>
        <v>40</v>
      </c>
      <c r="L76" s="9">
        <f t="shared" si="6"/>
        <v>14.999999999999893</v>
      </c>
      <c r="M76" s="9">
        <f t="shared" si="7"/>
        <v>25.980762113533252</v>
      </c>
    </row>
    <row r="77" spans="1:13" x14ac:dyDescent="0.25">
      <c r="A77" s="1">
        <v>28</v>
      </c>
      <c r="B77" s="1">
        <v>27</v>
      </c>
      <c r="C77" s="1">
        <f t="shared" si="0"/>
        <v>3</v>
      </c>
      <c r="D77" s="2">
        <f t="shared" si="1"/>
        <v>13.089969389957467</v>
      </c>
      <c r="E77" s="2">
        <f t="shared" si="11"/>
        <v>749.99999999999966</v>
      </c>
      <c r="F77" s="9">
        <f t="shared" si="9"/>
        <v>30.000000000000028</v>
      </c>
      <c r="G77" s="12">
        <f t="shared" si="3"/>
        <v>4.7075087097260914E-6</v>
      </c>
      <c r="H77" s="2">
        <f t="shared" si="4"/>
        <v>45.863339584538373</v>
      </c>
      <c r="I77" s="2">
        <f t="shared" si="5"/>
        <v>10.768060661093116</v>
      </c>
      <c r="J77" s="9">
        <f t="shared" si="10"/>
        <v>50</v>
      </c>
      <c r="L77" s="9">
        <f t="shared" si="6"/>
        <v>14.999999999999893</v>
      </c>
      <c r="M77" s="9">
        <f t="shared" si="7"/>
        <v>25.980762113533252</v>
      </c>
    </row>
    <row r="78" spans="1:13" x14ac:dyDescent="0.25">
      <c r="A78" s="1">
        <v>29</v>
      </c>
      <c r="B78" s="1">
        <v>28</v>
      </c>
      <c r="C78" s="1">
        <f t="shared" si="0"/>
        <v>3</v>
      </c>
      <c r="D78" s="2">
        <f t="shared" si="1"/>
        <v>13.613568165555765</v>
      </c>
      <c r="E78" s="2">
        <f t="shared" si="11"/>
        <v>779.99999999999966</v>
      </c>
      <c r="F78" s="9">
        <f t="shared" si="9"/>
        <v>30.416666666666696</v>
      </c>
      <c r="G78" s="12">
        <f t="shared" si="3"/>
        <v>4.7728907751389538E-6</v>
      </c>
      <c r="H78" s="2">
        <f t="shared" si="4"/>
        <v>45.863242732744318</v>
      </c>
      <c r="I78" s="2">
        <f t="shared" si="5"/>
        <v>10.7682070890221</v>
      </c>
      <c r="J78" s="9">
        <f t="shared" si="10"/>
        <v>50</v>
      </c>
      <c r="L78" s="9">
        <f t="shared" si="6"/>
        <v>26.341606031776621</v>
      </c>
      <c r="M78" s="9">
        <f t="shared" si="7"/>
        <v>15.208333333333487</v>
      </c>
    </row>
    <row r="79" spans="1:13" x14ac:dyDescent="0.25">
      <c r="A79" s="1">
        <v>30</v>
      </c>
      <c r="B79" s="1">
        <v>29</v>
      </c>
      <c r="C79" s="1">
        <f t="shared" si="0"/>
        <v>3</v>
      </c>
      <c r="D79" s="2">
        <f t="shared" si="1"/>
        <v>14.137166941154064</v>
      </c>
      <c r="E79" s="2">
        <f t="shared" si="11"/>
        <v>809.99999999999966</v>
      </c>
      <c r="F79" s="9">
        <f t="shared" si="9"/>
        <v>30.833333333333364</v>
      </c>
      <c r="G79" s="12">
        <f t="shared" si="3"/>
        <v>4.8382728405518162E-6</v>
      </c>
      <c r="H79" s="2">
        <f t="shared" si="4"/>
        <v>45.863105999308878</v>
      </c>
      <c r="I79" s="2">
        <f t="shared" si="5"/>
        <v>10.768265079463292</v>
      </c>
      <c r="J79" s="9">
        <f>IF(D79="",NA(),IF($E$34=1,$B$14+$F$39*(C79-1)*$B$21,J78+$F$39*$B$21/$B$16))</f>
        <v>50</v>
      </c>
      <c r="L79" s="9">
        <f t="shared" si="6"/>
        <v>30.833333333333364</v>
      </c>
      <c r="M79" s="9">
        <f t="shared" si="7"/>
        <v>1.8131194245638045E-13</v>
      </c>
    </row>
    <row r="80" spans="1:13" x14ac:dyDescent="0.25">
      <c r="A80" s="1">
        <v>31</v>
      </c>
      <c r="B80" s="1">
        <v>30</v>
      </c>
      <c r="C80" s="1">
        <f t="shared" si="0"/>
        <v>3</v>
      </c>
      <c r="D80" s="2">
        <f t="shared" si="1"/>
        <v>14.660765716752362</v>
      </c>
      <c r="E80" s="2">
        <f t="shared" si="11"/>
        <v>839.99999999999966</v>
      </c>
      <c r="F80" s="9">
        <f t="shared" si="9"/>
        <v>31.250000000000032</v>
      </c>
      <c r="G80" s="12">
        <f t="shared" si="3"/>
        <v>4.9036549059646794E-6</v>
      </c>
      <c r="H80" s="2">
        <f t="shared" si="4"/>
        <v>45.862965520102399</v>
      </c>
      <c r="I80" s="2">
        <f t="shared" si="5"/>
        <v>10.768216404787321</v>
      </c>
      <c r="J80" s="9">
        <f t="shared" si="10"/>
        <v>50</v>
      </c>
      <c r="L80" s="9">
        <f t="shared" si="6"/>
        <v>27.063293868263838</v>
      </c>
      <c r="M80" s="9">
        <f t="shared" si="7"/>
        <v>-15.62499999999984</v>
      </c>
    </row>
    <row r="81" spans="1:13" x14ac:dyDescent="0.25">
      <c r="A81" s="1">
        <v>32</v>
      </c>
      <c r="B81" s="1">
        <v>31</v>
      </c>
      <c r="C81" s="1">
        <f t="shared" si="0"/>
        <v>3</v>
      </c>
      <c r="D81" s="2">
        <f t="shared" si="1"/>
        <v>15.18436449235066</v>
      </c>
      <c r="E81" s="2">
        <f t="shared" si="11"/>
        <v>869.99999999999955</v>
      </c>
      <c r="F81" s="9">
        <f t="shared" si="9"/>
        <v>31.6666666666667</v>
      </c>
      <c r="G81" s="12">
        <f t="shared" si="3"/>
        <v>4.9690369713775418E-6</v>
      </c>
      <c r="H81" s="2">
        <f t="shared" si="4"/>
        <v>45.862859438187925</v>
      </c>
      <c r="I81" s="2">
        <f t="shared" si="5"/>
        <v>10.768071418277271</v>
      </c>
      <c r="J81" s="9">
        <f t="shared" si="10"/>
        <v>50</v>
      </c>
      <c r="L81" s="9">
        <f t="shared" si="6"/>
        <v>15.833333333333544</v>
      </c>
      <c r="M81" s="9">
        <f t="shared" si="7"/>
        <v>-27.424137786507139</v>
      </c>
    </row>
    <row r="82" spans="1:13" x14ac:dyDescent="0.25">
      <c r="A82" s="1">
        <v>33</v>
      </c>
      <c r="B82" s="1">
        <v>32</v>
      </c>
      <c r="C82" s="1">
        <f t="shared" si="0"/>
        <v>3</v>
      </c>
      <c r="D82" s="2">
        <f t="shared" si="1"/>
        <v>15.707963267948958</v>
      </c>
      <c r="E82" s="2">
        <f t="shared" si="11"/>
        <v>899.99999999999955</v>
      </c>
      <c r="F82" s="9">
        <f t="shared" si="9"/>
        <v>32.083333333333364</v>
      </c>
      <c r="G82" s="12">
        <f t="shared" si="3"/>
        <v>5.0344190367904033E-6</v>
      </c>
      <c r="H82" s="2">
        <f t="shared" si="4"/>
        <v>45.862817549036905</v>
      </c>
      <c r="I82" s="2">
        <f t="shared" si="5"/>
        <v>10.767867000000001</v>
      </c>
      <c r="J82" s="9">
        <f t="shared" si="10"/>
        <v>50</v>
      </c>
      <c r="L82" s="9">
        <f t="shared" si="6"/>
        <v>2.4761921752052482E-13</v>
      </c>
      <c r="M82" s="9">
        <f t="shared" si="7"/>
        <v>-32.083333333333364</v>
      </c>
    </row>
    <row r="83" spans="1:13" x14ac:dyDescent="0.25">
      <c r="A83" s="1">
        <v>34</v>
      </c>
      <c r="B83" s="1">
        <v>33</v>
      </c>
      <c r="C83" s="1">
        <f t="shared" si="0"/>
        <v>3</v>
      </c>
      <c r="D83" s="2">
        <f t="shared" si="1"/>
        <v>16.231562043547257</v>
      </c>
      <c r="E83" s="2">
        <f t="shared" si="11"/>
        <v>929.99999999999955</v>
      </c>
      <c r="F83" s="9">
        <f t="shared" si="9"/>
        <v>32.500000000000028</v>
      </c>
      <c r="G83" s="12">
        <f t="shared" si="3"/>
        <v>5.0998011022032657E-6</v>
      </c>
      <c r="H83" s="2">
        <f t="shared" si="4"/>
        <v>45.862852949714274</v>
      </c>
      <c r="I83" s="2">
        <f t="shared" si="5"/>
        <v>10.767657202318871</v>
      </c>
      <c r="J83" s="9">
        <f t="shared" si="10"/>
        <v>50</v>
      </c>
      <c r="L83" s="9">
        <f t="shared" si="6"/>
        <v>-16.24999999999978</v>
      </c>
      <c r="M83" s="9">
        <f t="shared" si="7"/>
        <v>-28.145825622994415</v>
      </c>
    </row>
    <row r="84" spans="1:13" x14ac:dyDescent="0.25">
      <c r="A84" s="1">
        <v>35</v>
      </c>
      <c r="B84" s="1">
        <v>34</v>
      </c>
      <c r="C84" s="1">
        <f t="shared" ref="C84:C115" si="12">IF($E$34=1,TRUNC((B84-1)/($B$16+1)),TRUNC((B84-2)/($B$16)))+1</f>
        <v>3</v>
      </c>
      <c r="D84" s="2">
        <f t="shared" ref="D84:D115" si="13">IF(C84&lt;=$B$17,IF(AND($E$34=1,C84&lt;&gt;C83),D83,D83+$F$29*$D$20),"")</f>
        <v>16.755160819145555</v>
      </c>
      <c r="E84" s="2">
        <f t="shared" si="11"/>
        <v>959.99999999999955</v>
      </c>
      <c r="F84" s="9">
        <f t="shared" si="9"/>
        <v>32.916666666666693</v>
      </c>
      <c r="G84" s="12">
        <f t="shared" si="3"/>
        <v>5.1651831676161273E-6</v>
      </c>
      <c r="H84" s="2">
        <f t="shared" si="4"/>
        <v>45.862958027811288</v>
      </c>
      <c r="I84" s="2">
        <f t="shared" si="5"/>
        <v>10.767498960340292</v>
      </c>
      <c r="J84" s="9">
        <f t="shared" si="10"/>
        <v>50</v>
      </c>
      <c r="L84" s="9">
        <f t="shared" si="6"/>
        <v>-28.506669541237645</v>
      </c>
      <c r="M84" s="9">
        <f t="shared" si="7"/>
        <v>-16.458333333333602</v>
      </c>
    </row>
    <row r="85" spans="1:13" x14ac:dyDescent="0.25">
      <c r="A85" s="1">
        <v>36</v>
      </c>
      <c r="B85" s="1">
        <v>35</v>
      </c>
      <c r="C85" s="1">
        <f t="shared" si="12"/>
        <v>3</v>
      </c>
      <c r="D85" s="2">
        <f t="shared" si="13"/>
        <v>17.278759594743853</v>
      </c>
      <c r="E85" s="2">
        <f t="shared" si="11"/>
        <v>989.99999999999943</v>
      </c>
      <c r="F85" s="9">
        <f t="shared" si="9"/>
        <v>33.333333333333357</v>
      </c>
      <c r="G85" s="12">
        <f t="shared" si="3"/>
        <v>5.2305652330289896E-6</v>
      </c>
      <c r="H85" s="2">
        <f t="shared" si="4"/>
        <v>45.863105999192257</v>
      </c>
      <c r="I85" s="2">
        <f t="shared" si="5"/>
        <v>10.767436643823473</v>
      </c>
      <c r="J85" s="9">
        <f t="shared" si="10"/>
        <v>50</v>
      </c>
      <c r="L85" s="9">
        <f t="shared" si="6"/>
        <v>-33.333333333333357</v>
      </c>
      <c r="M85" s="9">
        <f t="shared" si="7"/>
        <v>-3.1852052824003333E-13</v>
      </c>
    </row>
    <row r="86" spans="1:13" x14ac:dyDescent="0.25">
      <c r="A86" s="1">
        <v>37</v>
      </c>
      <c r="B86" s="1">
        <v>36</v>
      </c>
      <c r="C86" s="1">
        <f t="shared" si="12"/>
        <v>3</v>
      </c>
      <c r="D86" s="2">
        <f t="shared" si="13"/>
        <v>17.802358370342152</v>
      </c>
      <c r="E86" s="2">
        <f t="shared" si="11"/>
        <v>1019.9999999999994</v>
      </c>
      <c r="F86" s="9">
        <f t="shared" si="9"/>
        <v>33.750000000000021</v>
      </c>
      <c r="G86" s="12">
        <f t="shared" si="3"/>
        <v>5.2959472984418512E-6</v>
      </c>
      <c r="H86" s="2">
        <f t="shared" si="4"/>
        <v>45.863257717093312</v>
      </c>
      <c r="I86" s="2">
        <f t="shared" si="5"/>
        <v>10.767489640846374</v>
      </c>
      <c r="J86" s="9">
        <f t="shared" si="10"/>
        <v>50</v>
      </c>
      <c r="L86" s="9">
        <f t="shared" si="6"/>
        <v>-29.228357377724993</v>
      </c>
      <c r="M86" s="9">
        <f t="shared" si="7"/>
        <v>16.874999999999712</v>
      </c>
    </row>
    <row r="87" spans="1:13" x14ac:dyDescent="0.25">
      <c r="A87" s="1">
        <v>38</v>
      </c>
      <c r="B87" s="1">
        <v>37</v>
      </c>
      <c r="C87" s="1">
        <f t="shared" si="12"/>
        <v>3</v>
      </c>
      <c r="D87" s="2">
        <f t="shared" si="13"/>
        <v>18.32595714594045</v>
      </c>
      <c r="E87" s="2">
        <f t="shared" si="11"/>
        <v>1049.9999999999993</v>
      </c>
      <c r="F87" s="9">
        <f t="shared" si="9"/>
        <v>34.166666666666686</v>
      </c>
      <c r="G87" s="12">
        <f t="shared" si="3"/>
        <v>5.3613293638547135E-6</v>
      </c>
      <c r="H87" s="2">
        <f t="shared" si="4"/>
        <v>45.8633720268095</v>
      </c>
      <c r="I87" s="2">
        <f t="shared" si="5"/>
        <v>10.767646441404136</v>
      </c>
      <c r="J87" s="9">
        <f t="shared" si="10"/>
        <v>50</v>
      </c>
      <c r="L87" s="9">
        <f t="shared" si="6"/>
        <v>-17.083333333333663</v>
      </c>
      <c r="M87" s="9">
        <f t="shared" si="7"/>
        <v>29.589201295968152</v>
      </c>
    </row>
    <row r="88" spans="1:13" x14ac:dyDescent="0.25">
      <c r="A88" s="1">
        <v>39</v>
      </c>
      <c r="B88" s="1">
        <v>38</v>
      </c>
      <c r="C88" s="1">
        <f t="shared" si="12"/>
        <v>3</v>
      </c>
      <c r="D88" s="2">
        <f t="shared" si="13"/>
        <v>18.849555921538748</v>
      </c>
      <c r="E88" s="2">
        <f t="shared" si="11"/>
        <v>1079.9999999999993</v>
      </c>
      <c r="F88" s="9">
        <f t="shared" si="9"/>
        <v>34.58333333333335</v>
      </c>
      <c r="G88" s="12">
        <f t="shared" si="3"/>
        <v>5.4267114292675751E-6</v>
      </c>
      <c r="H88" s="2">
        <f t="shared" si="4"/>
        <v>45.86341692766154</v>
      </c>
      <c r="I88" s="2">
        <f t="shared" si="5"/>
        <v>10.767867000000001</v>
      </c>
      <c r="J88" s="9">
        <f t="shared" si="10"/>
        <v>50</v>
      </c>
      <c r="L88" s="9">
        <f t="shared" si="6"/>
        <v>-3.9401587461490604E-13</v>
      </c>
      <c r="M88" s="9">
        <f t="shared" si="7"/>
        <v>34.58333333333335</v>
      </c>
    </row>
    <row r="89" spans="1:13" x14ac:dyDescent="0.25">
      <c r="A89" s="1">
        <v>40</v>
      </c>
      <c r="B89" s="1">
        <v>39</v>
      </c>
      <c r="C89" s="1">
        <f t="shared" si="12"/>
        <v>3</v>
      </c>
      <c r="D89" s="2">
        <f t="shared" si="13"/>
        <v>19.373154697137046</v>
      </c>
      <c r="E89" s="2">
        <f t="shared" si="11"/>
        <v>1109.9999999999993</v>
      </c>
      <c r="F89" s="9">
        <f t="shared" si="9"/>
        <v>35.000000000000014</v>
      </c>
      <c r="G89" s="12">
        <f t="shared" si="3"/>
        <v>5.4920934946804375E-6</v>
      </c>
      <c r="H89" s="2">
        <f t="shared" si="4"/>
        <v>45.863378515262966</v>
      </c>
      <c r="I89" s="2">
        <f t="shared" si="5"/>
        <v>10.768092938100184</v>
      </c>
      <c r="J89" s="9">
        <f t="shared" si="10"/>
        <v>50</v>
      </c>
      <c r="L89" s="9">
        <f t="shared" si="6"/>
        <v>17.499999999999645</v>
      </c>
      <c r="M89" s="9">
        <f t="shared" si="7"/>
        <v>30.310889132455578</v>
      </c>
    </row>
    <row r="90" spans="1:13" x14ac:dyDescent="0.25">
      <c r="A90" s="1">
        <v>41</v>
      </c>
      <c r="B90" s="1">
        <v>40</v>
      </c>
      <c r="C90" s="1">
        <f t="shared" si="12"/>
        <v>4</v>
      </c>
      <c r="D90" s="2">
        <f t="shared" si="13"/>
        <v>19.373154697137046</v>
      </c>
      <c r="E90" s="2">
        <f t="shared" si="11"/>
        <v>1109.9999999999993</v>
      </c>
      <c r="F90" s="9">
        <f t="shared" si="9"/>
        <v>35.000000000000014</v>
      </c>
      <c r="G90" s="12">
        <f t="shared" si="3"/>
        <v>5.4920934946804375E-6</v>
      </c>
      <c r="H90" s="2">
        <f t="shared" si="4"/>
        <v>45.863378515262966</v>
      </c>
      <c r="I90" s="2">
        <f t="shared" si="5"/>
        <v>10.768092938100184</v>
      </c>
      <c r="J90" s="9">
        <f t="shared" si="10"/>
        <v>60</v>
      </c>
      <c r="L90" s="9">
        <f t="shared" si="6"/>
        <v>17.499999999999645</v>
      </c>
      <c r="M90" s="9">
        <f t="shared" si="7"/>
        <v>30.310889132455578</v>
      </c>
    </row>
    <row r="91" spans="1:13" x14ac:dyDescent="0.25">
      <c r="A91" s="1">
        <v>42</v>
      </c>
      <c r="B91" s="1">
        <v>41</v>
      </c>
      <c r="C91" s="1">
        <f t="shared" si="12"/>
        <v>4</v>
      </c>
      <c r="D91" s="2">
        <f t="shared" si="13"/>
        <v>19.896753472735345</v>
      </c>
      <c r="E91" s="2">
        <f t="shared" si="11"/>
        <v>1139.9999999999993</v>
      </c>
      <c r="F91" s="9">
        <f t="shared" si="9"/>
        <v>35.416666666666679</v>
      </c>
      <c r="G91" s="12">
        <f t="shared" si="3"/>
        <v>5.557475560093299E-6</v>
      </c>
      <c r="H91" s="2">
        <f t="shared" si="4"/>
        <v>45.863265209263268</v>
      </c>
      <c r="I91" s="2">
        <f t="shared" si="5"/>
        <v>10.768262994226928</v>
      </c>
      <c r="J91" s="9">
        <f t="shared" si="10"/>
        <v>60</v>
      </c>
      <c r="L91" s="9">
        <f t="shared" si="6"/>
        <v>30.671733050698656</v>
      </c>
      <c r="M91" s="9">
        <f t="shared" si="7"/>
        <v>17.708333333333723</v>
      </c>
    </row>
    <row r="92" spans="1:13" x14ac:dyDescent="0.25">
      <c r="A92" s="1">
        <v>43</v>
      </c>
      <c r="B92" s="1">
        <v>42</v>
      </c>
      <c r="C92" s="1">
        <f t="shared" si="12"/>
        <v>4</v>
      </c>
      <c r="D92" s="2">
        <f t="shared" si="13"/>
        <v>20.420352248333643</v>
      </c>
      <c r="E92" s="2">
        <f t="shared" si="11"/>
        <v>1169.9999999999993</v>
      </c>
      <c r="F92" s="9">
        <f t="shared" si="9"/>
        <v>35.833333333333343</v>
      </c>
      <c r="G92" s="12">
        <f t="shared" si="3"/>
        <v>5.6228576255061614E-6</v>
      </c>
      <c r="H92" s="2">
        <f t="shared" si="4"/>
        <v>45.863105999066548</v>
      </c>
      <c r="I92" s="2">
        <f t="shared" si="5"/>
        <v>10.768329632889772</v>
      </c>
      <c r="J92" s="9">
        <f t="shared" si="10"/>
        <v>60</v>
      </c>
      <c r="L92" s="9">
        <f t="shared" si="6"/>
        <v>35.833333333333343</v>
      </c>
      <c r="M92" s="9">
        <f t="shared" si="7"/>
        <v>4.741052566451429E-13</v>
      </c>
    </row>
    <row r="93" spans="1:13" x14ac:dyDescent="0.25">
      <c r="A93" s="1">
        <v>44</v>
      </c>
      <c r="B93" s="1">
        <v>43</v>
      </c>
      <c r="C93" s="1">
        <f t="shared" si="12"/>
        <v>4</v>
      </c>
      <c r="D93" s="2">
        <f t="shared" si="13"/>
        <v>20.943951023931941</v>
      </c>
      <c r="E93" s="2">
        <f t="shared" si="11"/>
        <v>1199.9999999999993</v>
      </c>
      <c r="F93" s="9">
        <f t="shared" si="9"/>
        <v>36.250000000000007</v>
      </c>
      <c r="G93" s="12">
        <f t="shared" si="3"/>
        <v>5.6882396909190229E-6</v>
      </c>
      <c r="H93" s="2">
        <f t="shared" si="4"/>
        <v>45.862943043219964</v>
      </c>
      <c r="I93" s="2">
        <f t="shared" si="5"/>
        <v>10.768272309389426</v>
      </c>
      <c r="J93" s="9">
        <f t="shared" si="10"/>
        <v>60</v>
      </c>
      <c r="L93" s="9">
        <f t="shared" si="6"/>
        <v>31.39342088718616</v>
      </c>
      <c r="M93" s="9">
        <f t="shared" si="7"/>
        <v>-18.12499999999957</v>
      </c>
    </row>
    <row r="94" spans="1:13" x14ac:dyDescent="0.25">
      <c r="A94" s="1">
        <v>45</v>
      </c>
      <c r="B94" s="1">
        <v>44</v>
      </c>
      <c r="C94" s="1">
        <f t="shared" si="12"/>
        <v>4</v>
      </c>
      <c r="D94" s="2">
        <f t="shared" si="13"/>
        <v>21.467549799530239</v>
      </c>
      <c r="E94" s="2">
        <f t="shared" si="11"/>
        <v>1229.9999999999993</v>
      </c>
      <c r="F94" s="9">
        <f t="shared" si="9"/>
        <v>36.666666666666671</v>
      </c>
      <c r="G94" s="12">
        <f t="shared" si="3"/>
        <v>5.7536217563318853E-6</v>
      </c>
      <c r="H94" s="2">
        <f t="shared" si="4"/>
        <v>45.862820507342171</v>
      </c>
      <c r="I94" s="2">
        <f t="shared" si="5"/>
        <v>10.768103694681621</v>
      </c>
      <c r="J94" s="9">
        <f t="shared" si="10"/>
        <v>60</v>
      </c>
      <c r="L94" s="9">
        <f t="shared" si="6"/>
        <v>18.333333333333794</v>
      </c>
      <c r="M94" s="9">
        <f t="shared" si="7"/>
        <v>-31.754264805429155</v>
      </c>
    </row>
    <row r="95" spans="1:13" x14ac:dyDescent="0.25">
      <c r="A95" s="1">
        <v>46</v>
      </c>
      <c r="B95" s="1">
        <v>45</v>
      </c>
      <c r="C95" s="1">
        <f t="shared" si="12"/>
        <v>4</v>
      </c>
      <c r="D95" s="2">
        <f t="shared" si="13"/>
        <v>21.991148575128538</v>
      </c>
      <c r="E95" s="2">
        <f t="shared" si="11"/>
        <v>1259.9999999999991</v>
      </c>
      <c r="F95" s="9">
        <f t="shared" si="9"/>
        <v>37.083333333333336</v>
      </c>
      <c r="G95" s="12">
        <f t="shared" si="3"/>
        <v>5.8190038217447468E-6</v>
      </c>
      <c r="H95" s="2">
        <f t="shared" si="4"/>
        <v>45.862772595640045</v>
      </c>
      <c r="I95" s="2">
        <f t="shared" si="5"/>
        <v>10.767867000000001</v>
      </c>
      <c r="J95" s="9">
        <f t="shared" si="10"/>
        <v>60</v>
      </c>
      <c r="L95" s="9">
        <f t="shared" si="6"/>
        <v>5.5878867433074397E-13</v>
      </c>
      <c r="M95" s="9">
        <f t="shared" si="7"/>
        <v>-37.083333333333336</v>
      </c>
    </row>
    <row r="96" spans="1:13" x14ac:dyDescent="0.25">
      <c r="A96" s="1">
        <v>47</v>
      </c>
      <c r="B96" s="1">
        <v>46</v>
      </c>
      <c r="C96" s="1">
        <f t="shared" si="12"/>
        <v>4</v>
      </c>
      <c r="D96" s="2">
        <f t="shared" si="13"/>
        <v>22.514747350726836</v>
      </c>
      <c r="E96" s="2">
        <f t="shared" si="11"/>
        <v>1289.9999999999991</v>
      </c>
      <c r="F96" s="9">
        <f t="shared" si="9"/>
        <v>37.5</v>
      </c>
      <c r="G96" s="12">
        <f t="shared" si="3"/>
        <v>5.8843858871576092E-6</v>
      </c>
      <c r="H96" s="2">
        <f t="shared" si="4"/>
        <v>45.862814018867006</v>
      </c>
      <c r="I96" s="2">
        <f t="shared" si="5"/>
        <v>10.767624925922053</v>
      </c>
      <c r="J96" s="9">
        <f t="shared" si="10"/>
        <v>60</v>
      </c>
      <c r="L96" s="9">
        <f t="shared" si="6"/>
        <v>-18.749999999999488</v>
      </c>
      <c r="M96" s="9">
        <f t="shared" si="7"/>
        <v>-32.475952641916741</v>
      </c>
    </row>
    <row r="97" spans="1:13" x14ac:dyDescent="0.25">
      <c r="A97" s="1">
        <v>48</v>
      </c>
      <c r="B97" s="1">
        <v>47</v>
      </c>
      <c r="C97" s="1">
        <f t="shared" si="12"/>
        <v>4</v>
      </c>
      <c r="D97" s="2">
        <f t="shared" si="13"/>
        <v>23.038346126325134</v>
      </c>
      <c r="E97" s="2">
        <f t="shared" si="11"/>
        <v>1319.9999999999991</v>
      </c>
      <c r="F97" s="9">
        <f t="shared" si="9"/>
        <v>37.916666666666664</v>
      </c>
      <c r="G97" s="12">
        <f t="shared" si="3"/>
        <v>5.9497679525704707E-6</v>
      </c>
      <c r="H97" s="2">
        <f t="shared" si="4"/>
        <v>45.862935550919765</v>
      </c>
      <c r="I97" s="2">
        <f t="shared" si="5"/>
        <v>10.767443055753253</v>
      </c>
      <c r="J97" s="9">
        <f t="shared" si="10"/>
        <v>60</v>
      </c>
      <c r="L97" s="9">
        <f t="shared" si="6"/>
        <v>-32.836796560159655</v>
      </c>
      <c r="M97" s="9">
        <f t="shared" si="7"/>
        <v>-18.958333333333865</v>
      </c>
    </row>
    <row r="98" spans="1:13" x14ac:dyDescent="0.25">
      <c r="A98" s="1">
        <v>49</v>
      </c>
      <c r="B98" s="1">
        <v>48</v>
      </c>
      <c r="C98" s="1">
        <f t="shared" si="12"/>
        <v>4</v>
      </c>
      <c r="D98" s="2">
        <f t="shared" si="13"/>
        <v>23.561944901923432</v>
      </c>
      <c r="E98" s="2">
        <f t="shared" si="11"/>
        <v>1349.9999999999989</v>
      </c>
      <c r="F98" s="9">
        <f t="shared" si="9"/>
        <v>38.333333333333329</v>
      </c>
      <c r="G98" s="12">
        <f t="shared" si="3"/>
        <v>6.0151500179833331E-6</v>
      </c>
      <c r="H98" s="2">
        <f t="shared" si="4"/>
        <v>45.863105998931758</v>
      </c>
      <c r="I98" s="2">
        <f t="shared" si="5"/>
        <v>10.767372090396993</v>
      </c>
      <c r="J98" s="9">
        <f t="shared" si="10"/>
        <v>60</v>
      </c>
      <c r="L98" s="9">
        <f t="shared" si="6"/>
        <v>-38.333333333333329</v>
      </c>
      <c r="M98" s="9">
        <f t="shared" si="7"/>
        <v>-6.4806612767170913E-13</v>
      </c>
    </row>
    <row r="99" spans="1:13" x14ac:dyDescent="0.25">
      <c r="A99" s="1">
        <v>50</v>
      </c>
      <c r="B99" s="1">
        <v>49</v>
      </c>
      <c r="C99" s="1">
        <f t="shared" si="12"/>
        <v>4</v>
      </c>
      <c r="D99" s="2">
        <f t="shared" si="13"/>
        <v>24.085543677521731</v>
      </c>
      <c r="E99" s="2">
        <f t="shared" si="11"/>
        <v>1379.9999999999989</v>
      </c>
      <c r="F99" s="9">
        <f t="shared" si="9"/>
        <v>38.749999999999993</v>
      </c>
      <c r="G99" s="12">
        <f t="shared" si="3"/>
        <v>6.0805320833961947E-6</v>
      </c>
      <c r="H99" s="2">
        <f t="shared" si="4"/>
        <v>45.863280193594093</v>
      </c>
      <c r="I99" s="2">
        <f t="shared" si="5"/>
        <v>10.767433735611412</v>
      </c>
      <c r="J99" s="9">
        <f t="shared" si="10"/>
        <v>60</v>
      </c>
      <c r="L99" s="9">
        <f t="shared" si="6"/>
        <v>-33.55848439664733</v>
      </c>
      <c r="M99" s="9">
        <f t="shared" si="7"/>
        <v>19.37499999999941</v>
      </c>
    </row>
    <row r="100" spans="1:13" x14ac:dyDescent="0.25">
      <c r="A100" s="1">
        <v>51</v>
      </c>
      <c r="B100" s="1">
        <v>50</v>
      </c>
      <c r="C100" s="1">
        <f t="shared" si="12"/>
        <v>4</v>
      </c>
      <c r="D100" s="2">
        <f t="shared" si="13"/>
        <v>24.609142453120029</v>
      </c>
      <c r="E100" s="2">
        <f t="shared" si="11"/>
        <v>1409.9999999999989</v>
      </c>
      <c r="F100" s="9">
        <f t="shared" si="9"/>
        <v>39.166666666666657</v>
      </c>
      <c r="G100" s="12">
        <f t="shared" si="3"/>
        <v>6.145914148809057E-6</v>
      </c>
      <c r="H100" s="2">
        <f t="shared" si="4"/>
        <v>45.863410957526511</v>
      </c>
      <c r="I100" s="2">
        <f t="shared" si="5"/>
        <v>10.767614164359397</v>
      </c>
      <c r="J100" s="9">
        <f t="shared" si="10"/>
        <v>60</v>
      </c>
      <c r="L100" s="9">
        <f t="shared" si="6"/>
        <v>-19.583333333333943</v>
      </c>
      <c r="M100" s="9">
        <f t="shared" si="7"/>
        <v>33.919328314890151</v>
      </c>
    </row>
    <row r="101" spans="1:13" x14ac:dyDescent="0.25">
      <c r="A101" s="1">
        <v>52</v>
      </c>
      <c r="B101" s="1">
        <v>51</v>
      </c>
      <c r="C101" s="1">
        <f t="shared" si="12"/>
        <v>4</v>
      </c>
      <c r="D101" s="2">
        <f t="shared" si="13"/>
        <v>25.132741228718327</v>
      </c>
      <c r="E101" s="2">
        <f t="shared" si="11"/>
        <v>1439.9999999999989</v>
      </c>
      <c r="F101" s="9">
        <f t="shared" si="9"/>
        <v>39.583333333333321</v>
      </c>
      <c r="G101" s="12">
        <f t="shared" si="3"/>
        <v>6.2112962142219186E-6</v>
      </c>
      <c r="H101" s="2">
        <f t="shared" si="4"/>
        <v>45.863461881058377</v>
      </c>
      <c r="I101" s="2">
        <f t="shared" si="5"/>
        <v>10.767867000000001</v>
      </c>
      <c r="J101" s="9">
        <f t="shared" si="10"/>
        <v>60</v>
      </c>
      <c r="L101" s="9">
        <f t="shared" si="6"/>
        <v>-7.4193761666803851E-13</v>
      </c>
      <c r="M101" s="9">
        <f t="shared" si="7"/>
        <v>39.583333333333321</v>
      </c>
    </row>
    <row r="102" spans="1:13" x14ac:dyDescent="0.25">
      <c r="A102" s="1">
        <v>53</v>
      </c>
      <c r="B102" s="1">
        <v>52</v>
      </c>
      <c r="C102" s="1">
        <f t="shared" si="12"/>
        <v>4</v>
      </c>
      <c r="D102" s="2">
        <f t="shared" si="13"/>
        <v>25.656340004316625</v>
      </c>
      <c r="E102" s="2">
        <f t="shared" si="11"/>
        <v>1469.9999999999989</v>
      </c>
      <c r="F102" s="9">
        <f t="shared" si="9"/>
        <v>39.999999999999986</v>
      </c>
      <c r="G102" s="12">
        <f t="shared" si="3"/>
        <v>6.276678279634781E-6</v>
      </c>
      <c r="H102" s="2">
        <f t="shared" si="4"/>
        <v>45.863417445978477</v>
      </c>
      <c r="I102" s="2">
        <f t="shared" si="5"/>
        <v>10.768125215152459</v>
      </c>
      <c r="J102" s="9">
        <f t="shared" si="10"/>
        <v>60</v>
      </c>
      <c r="L102" s="9">
        <f t="shared" si="6"/>
        <v>19.999999999999321</v>
      </c>
      <c r="M102" s="9">
        <f t="shared" si="7"/>
        <v>34.641016151377926</v>
      </c>
    </row>
    <row r="103" spans="1:13" x14ac:dyDescent="0.25">
      <c r="A103" s="1">
        <v>54</v>
      </c>
      <c r="B103" s="1">
        <v>53</v>
      </c>
      <c r="C103" s="1">
        <f t="shared" si="12"/>
        <v>5</v>
      </c>
      <c r="D103" s="2" t="str">
        <f t="shared" si="13"/>
        <v/>
      </c>
      <c r="E103" s="2" t="str">
        <f t="shared" si="11"/>
        <v/>
      </c>
      <c r="F103" s="9" t="str">
        <f t="shared" si="9"/>
        <v/>
      </c>
      <c r="G103" s="12" t="str">
        <f t="shared" si="3"/>
        <v/>
      </c>
      <c r="H103" s="2" t="str">
        <f t="shared" si="4"/>
        <v/>
      </c>
      <c r="I103" s="2" t="str">
        <f t="shared" si="5"/>
        <v/>
      </c>
      <c r="J103" s="9" t="e">
        <f t="shared" si="10"/>
        <v>#N/A</v>
      </c>
      <c r="L103" s="9" t="e">
        <f t="shared" si="6"/>
        <v>#N/A</v>
      </c>
      <c r="M103" s="9" t="e">
        <f t="shared" si="7"/>
        <v>#N/A</v>
      </c>
    </row>
    <row r="104" spans="1:13" x14ac:dyDescent="0.25">
      <c r="A104" s="1">
        <v>55</v>
      </c>
      <c r="B104" s="1">
        <v>54</v>
      </c>
      <c r="C104" s="1">
        <f t="shared" si="12"/>
        <v>5</v>
      </c>
      <c r="D104" s="2" t="str">
        <f t="shared" si="13"/>
        <v/>
      </c>
      <c r="E104" s="2" t="str">
        <f t="shared" si="11"/>
        <v/>
      </c>
      <c r="F104" s="9" t="str">
        <f t="shared" si="9"/>
        <v/>
      </c>
      <c r="G104" s="12" t="str">
        <f t="shared" si="3"/>
        <v/>
      </c>
      <c r="H104" s="2" t="str">
        <f t="shared" si="4"/>
        <v/>
      </c>
      <c r="I104" s="2" t="str">
        <f t="shared" si="5"/>
        <v/>
      </c>
      <c r="J104" s="9" t="e">
        <f t="shared" si="10"/>
        <v>#N/A</v>
      </c>
      <c r="L104" s="9" t="e">
        <f t="shared" si="6"/>
        <v>#N/A</v>
      </c>
      <c r="M104" s="9" t="e">
        <f t="shared" si="7"/>
        <v>#N/A</v>
      </c>
    </row>
    <row r="105" spans="1:13" x14ac:dyDescent="0.25">
      <c r="A105" s="1">
        <v>56</v>
      </c>
      <c r="B105" s="1">
        <v>55</v>
      </c>
      <c r="C105" s="1">
        <f t="shared" si="12"/>
        <v>5</v>
      </c>
      <c r="D105" s="2" t="str">
        <f t="shared" si="13"/>
        <v/>
      </c>
      <c r="E105" s="2" t="str">
        <f t="shared" si="11"/>
        <v/>
      </c>
      <c r="F105" s="9" t="str">
        <f t="shared" si="9"/>
        <v/>
      </c>
      <c r="G105" s="12" t="str">
        <f t="shared" si="3"/>
        <v/>
      </c>
      <c r="H105" s="2" t="str">
        <f t="shared" si="4"/>
        <v/>
      </c>
      <c r="I105" s="2" t="str">
        <f t="shared" si="5"/>
        <v/>
      </c>
      <c r="J105" s="9" t="e">
        <f t="shared" si="10"/>
        <v>#N/A</v>
      </c>
      <c r="L105" s="9" t="e">
        <f t="shared" si="6"/>
        <v>#N/A</v>
      </c>
      <c r="M105" s="9" t="e">
        <f t="shared" si="7"/>
        <v>#N/A</v>
      </c>
    </row>
    <row r="106" spans="1:13" x14ac:dyDescent="0.25">
      <c r="A106" s="1">
        <v>57</v>
      </c>
      <c r="B106" s="1">
        <v>56</v>
      </c>
      <c r="C106" s="1">
        <f t="shared" si="12"/>
        <v>5</v>
      </c>
      <c r="D106" s="2" t="str">
        <f t="shared" si="13"/>
        <v/>
      </c>
      <c r="E106" s="2" t="str">
        <f t="shared" si="11"/>
        <v/>
      </c>
      <c r="F106" s="9" t="str">
        <f t="shared" si="9"/>
        <v/>
      </c>
      <c r="G106" s="12" t="str">
        <f t="shared" si="3"/>
        <v/>
      </c>
      <c r="H106" s="2" t="str">
        <f t="shared" si="4"/>
        <v/>
      </c>
      <c r="I106" s="2" t="str">
        <f t="shared" si="5"/>
        <v/>
      </c>
      <c r="J106" s="9" t="e">
        <f t="shared" si="10"/>
        <v>#N/A</v>
      </c>
      <c r="L106" s="9" t="e">
        <f t="shared" si="6"/>
        <v>#N/A</v>
      </c>
      <c r="M106" s="9" t="e">
        <f t="shared" si="7"/>
        <v>#N/A</v>
      </c>
    </row>
    <row r="107" spans="1:13" x14ac:dyDescent="0.25">
      <c r="A107" s="1">
        <v>58</v>
      </c>
      <c r="B107" s="1">
        <v>57</v>
      </c>
      <c r="C107" s="1">
        <f t="shared" si="12"/>
        <v>5</v>
      </c>
      <c r="D107" s="2" t="str">
        <f t="shared" si="13"/>
        <v/>
      </c>
      <c r="E107" s="2" t="str">
        <f t="shared" si="11"/>
        <v/>
      </c>
      <c r="F107" s="9" t="str">
        <f t="shared" si="9"/>
        <v/>
      </c>
      <c r="G107" s="12" t="str">
        <f t="shared" si="3"/>
        <v/>
      </c>
      <c r="H107" s="2" t="str">
        <f t="shared" si="4"/>
        <v/>
      </c>
      <c r="I107" s="2" t="str">
        <f t="shared" si="5"/>
        <v/>
      </c>
      <c r="J107" s="9" t="e">
        <f t="shared" si="10"/>
        <v>#N/A</v>
      </c>
      <c r="L107" s="9" t="e">
        <f t="shared" si="6"/>
        <v>#N/A</v>
      </c>
      <c r="M107" s="9" t="e">
        <f t="shared" si="7"/>
        <v>#N/A</v>
      </c>
    </row>
    <row r="108" spans="1:13" x14ac:dyDescent="0.25">
      <c r="A108" s="1">
        <v>59</v>
      </c>
      <c r="B108" s="1">
        <v>58</v>
      </c>
      <c r="C108" s="1">
        <f t="shared" si="12"/>
        <v>5</v>
      </c>
      <c r="D108" s="2" t="str">
        <f t="shared" si="13"/>
        <v/>
      </c>
      <c r="E108" s="2" t="str">
        <f t="shared" si="11"/>
        <v/>
      </c>
      <c r="F108" s="9" t="str">
        <f t="shared" si="9"/>
        <v/>
      </c>
      <c r="G108" s="12" t="str">
        <f t="shared" si="3"/>
        <v/>
      </c>
      <c r="H108" s="2" t="str">
        <f t="shared" si="4"/>
        <v/>
      </c>
      <c r="I108" s="2" t="str">
        <f t="shared" si="5"/>
        <v/>
      </c>
      <c r="J108" s="9" t="e">
        <f t="shared" si="10"/>
        <v>#N/A</v>
      </c>
      <c r="L108" s="9" t="e">
        <f t="shared" si="6"/>
        <v>#N/A</v>
      </c>
      <c r="M108" s="9" t="e">
        <f t="shared" si="7"/>
        <v>#N/A</v>
      </c>
    </row>
    <row r="109" spans="1:13" x14ac:dyDescent="0.25">
      <c r="A109" s="1">
        <v>60</v>
      </c>
      <c r="B109" s="1">
        <v>59</v>
      </c>
      <c r="C109" s="1">
        <f t="shared" si="12"/>
        <v>5</v>
      </c>
      <c r="D109" s="2" t="str">
        <f t="shared" si="13"/>
        <v/>
      </c>
      <c r="E109" s="2" t="str">
        <f t="shared" si="11"/>
        <v/>
      </c>
      <c r="F109" s="9" t="str">
        <f t="shared" si="9"/>
        <v/>
      </c>
      <c r="G109" s="12" t="str">
        <f t="shared" si="3"/>
        <v/>
      </c>
      <c r="H109" s="2" t="str">
        <f t="shared" si="4"/>
        <v/>
      </c>
      <c r="I109" s="2" t="str">
        <f t="shared" si="5"/>
        <v/>
      </c>
      <c r="J109" s="9" t="e">
        <f t="shared" si="10"/>
        <v>#N/A</v>
      </c>
      <c r="L109" s="9" t="e">
        <f t="shared" si="6"/>
        <v>#N/A</v>
      </c>
      <c r="M109" s="9" t="e">
        <f t="shared" si="7"/>
        <v>#N/A</v>
      </c>
    </row>
    <row r="110" spans="1:13" x14ac:dyDescent="0.25">
      <c r="A110" s="1">
        <v>61</v>
      </c>
      <c r="B110" s="1">
        <v>60</v>
      </c>
      <c r="C110" s="1">
        <f t="shared" si="12"/>
        <v>5</v>
      </c>
      <c r="D110" s="2" t="str">
        <f t="shared" si="13"/>
        <v/>
      </c>
      <c r="E110" s="2" t="str">
        <f t="shared" si="11"/>
        <v/>
      </c>
      <c r="F110" s="9" t="str">
        <f t="shared" si="9"/>
        <v/>
      </c>
      <c r="G110" s="12" t="str">
        <f t="shared" si="3"/>
        <v/>
      </c>
      <c r="H110" s="2" t="str">
        <f t="shared" si="4"/>
        <v/>
      </c>
      <c r="I110" s="2" t="str">
        <f t="shared" si="5"/>
        <v/>
      </c>
      <c r="J110" s="9" t="e">
        <f t="shared" si="10"/>
        <v>#N/A</v>
      </c>
      <c r="L110" s="9" t="e">
        <f t="shared" si="6"/>
        <v>#N/A</v>
      </c>
      <c r="M110" s="9" t="e">
        <f t="shared" si="7"/>
        <v>#N/A</v>
      </c>
    </row>
    <row r="111" spans="1:13" x14ac:dyDescent="0.25">
      <c r="A111" s="1">
        <v>62</v>
      </c>
      <c r="B111" s="1">
        <v>61</v>
      </c>
      <c r="C111" s="1">
        <f t="shared" si="12"/>
        <v>5</v>
      </c>
      <c r="D111" s="2" t="str">
        <f t="shared" si="13"/>
        <v/>
      </c>
      <c r="E111" s="2" t="str">
        <f t="shared" si="11"/>
        <v/>
      </c>
      <c r="F111" s="9" t="str">
        <f t="shared" si="9"/>
        <v/>
      </c>
      <c r="G111" s="12" t="str">
        <f t="shared" si="3"/>
        <v/>
      </c>
      <c r="H111" s="2" t="str">
        <f t="shared" si="4"/>
        <v/>
      </c>
      <c r="I111" s="2" t="str">
        <f t="shared" si="5"/>
        <v/>
      </c>
      <c r="J111" s="9" t="e">
        <f t="shared" si="10"/>
        <v>#N/A</v>
      </c>
      <c r="L111" s="9" t="e">
        <f t="shared" si="6"/>
        <v>#N/A</v>
      </c>
      <c r="M111" s="9" t="e">
        <f t="shared" si="7"/>
        <v>#N/A</v>
      </c>
    </row>
    <row r="112" spans="1:13" x14ac:dyDescent="0.25">
      <c r="A112" s="1">
        <v>63</v>
      </c>
      <c r="B112" s="1">
        <v>62</v>
      </c>
      <c r="C112" s="1">
        <f t="shared" si="12"/>
        <v>5</v>
      </c>
      <c r="D112" s="2" t="str">
        <f t="shared" si="13"/>
        <v/>
      </c>
      <c r="E112" s="2" t="str">
        <f t="shared" si="11"/>
        <v/>
      </c>
      <c r="F112" s="9" t="str">
        <f t="shared" si="9"/>
        <v/>
      </c>
      <c r="G112" s="12" t="str">
        <f t="shared" si="3"/>
        <v/>
      </c>
      <c r="H112" s="2" t="str">
        <f t="shared" si="4"/>
        <v/>
      </c>
      <c r="I112" s="2" t="str">
        <f t="shared" si="5"/>
        <v/>
      </c>
      <c r="J112" s="9" t="e">
        <f t="shared" si="10"/>
        <v>#N/A</v>
      </c>
      <c r="L112" s="9" t="e">
        <f t="shared" si="6"/>
        <v>#N/A</v>
      </c>
      <c r="M112" s="9" t="e">
        <f t="shared" si="7"/>
        <v>#N/A</v>
      </c>
    </row>
    <row r="113" spans="1:13" x14ac:dyDescent="0.25">
      <c r="A113" s="1">
        <v>64</v>
      </c>
      <c r="B113" s="1">
        <v>63</v>
      </c>
      <c r="C113" s="1">
        <f t="shared" si="12"/>
        <v>5</v>
      </c>
      <c r="D113" s="2" t="str">
        <f t="shared" si="13"/>
        <v/>
      </c>
      <c r="E113" s="2" t="str">
        <f t="shared" si="11"/>
        <v/>
      </c>
      <c r="F113" s="9" t="str">
        <f t="shared" si="9"/>
        <v/>
      </c>
      <c r="G113" s="12" t="str">
        <f t="shared" si="3"/>
        <v/>
      </c>
      <c r="H113" s="2" t="str">
        <f t="shared" si="4"/>
        <v/>
      </c>
      <c r="I113" s="2" t="str">
        <f t="shared" si="5"/>
        <v/>
      </c>
      <c r="J113" s="9" t="e">
        <f t="shared" si="10"/>
        <v>#N/A</v>
      </c>
      <c r="L113" s="9" t="e">
        <f t="shared" si="6"/>
        <v>#N/A</v>
      </c>
      <c r="M113" s="9" t="e">
        <f t="shared" si="7"/>
        <v>#N/A</v>
      </c>
    </row>
    <row r="114" spans="1:13" x14ac:dyDescent="0.25">
      <c r="A114" s="1">
        <v>65</v>
      </c>
      <c r="B114" s="1">
        <v>64</v>
      </c>
      <c r="C114" s="1">
        <f t="shared" si="12"/>
        <v>5</v>
      </c>
      <c r="D114" s="2" t="str">
        <f t="shared" si="13"/>
        <v/>
      </c>
      <c r="E114" s="2" t="str">
        <f t="shared" si="11"/>
        <v/>
      </c>
      <c r="F114" s="9" t="str">
        <f t="shared" si="9"/>
        <v/>
      </c>
      <c r="G114" s="12" t="str">
        <f t="shared" si="3"/>
        <v/>
      </c>
      <c r="H114" s="2" t="str">
        <f t="shared" si="4"/>
        <v/>
      </c>
      <c r="I114" s="2" t="str">
        <f t="shared" si="5"/>
        <v/>
      </c>
      <c r="J114" s="9" t="e">
        <f t="shared" si="10"/>
        <v>#N/A</v>
      </c>
      <c r="L114" s="9" t="e">
        <f t="shared" si="6"/>
        <v>#N/A</v>
      </c>
      <c r="M114" s="9" t="e">
        <f t="shared" si="7"/>
        <v>#N/A</v>
      </c>
    </row>
    <row r="115" spans="1:13" x14ac:dyDescent="0.25">
      <c r="A115" s="1">
        <v>66</v>
      </c>
      <c r="B115" s="1">
        <v>65</v>
      </c>
      <c r="C115" s="1">
        <f t="shared" si="12"/>
        <v>5</v>
      </c>
      <c r="D115" s="2" t="str">
        <f t="shared" si="13"/>
        <v/>
      </c>
      <c r="E115" s="2" t="str">
        <f t="shared" si="11"/>
        <v/>
      </c>
      <c r="F115" s="9" t="str">
        <f t="shared" si="9"/>
        <v/>
      </c>
      <c r="G115" s="12" t="str">
        <f t="shared" si="3"/>
        <v/>
      </c>
      <c r="H115" s="2" t="str">
        <f t="shared" si="4"/>
        <v/>
      </c>
      <c r="I115" s="2" t="str">
        <f t="shared" si="5"/>
        <v/>
      </c>
      <c r="J115" s="9" t="e">
        <f t="shared" si="10"/>
        <v>#N/A</v>
      </c>
      <c r="L115" s="9" t="e">
        <f t="shared" si="6"/>
        <v>#N/A</v>
      </c>
      <c r="M115" s="9" t="e">
        <f t="shared" si="7"/>
        <v>#N/A</v>
      </c>
    </row>
    <row r="116" spans="1:13" x14ac:dyDescent="0.25">
      <c r="A116" s="1">
        <v>67</v>
      </c>
      <c r="B116" s="1">
        <v>66</v>
      </c>
      <c r="C116" s="1">
        <f t="shared" ref="C116:C147" si="14">IF($E$34=1,TRUNC((B116-1)/($B$16+1)),TRUNC((B116-2)/($B$16)))+1</f>
        <v>6</v>
      </c>
      <c r="D116" s="2" t="str">
        <f t="shared" ref="D116:D147" si="15">IF(C116&lt;=$B$17,IF(AND($E$34=1,C116&lt;&gt;C115),D115,D115+$F$29*$D$20),"")</f>
        <v/>
      </c>
      <c r="E116" s="2" t="str">
        <f t="shared" si="11"/>
        <v/>
      </c>
      <c r="F116" s="9" t="str">
        <f t="shared" si="9"/>
        <v/>
      </c>
      <c r="G116" s="12" t="str">
        <f t="shared" ref="G116:G148" si="16">IF(D116="","",F116/$B$5)</f>
        <v/>
      </c>
      <c r="H116" s="2" t="str">
        <f t="shared" ref="H116:H148" si="17">IF(D116="","",(ASIN(SIN($D$8)*COS(G116)+COS($D$8)*SIN(G116)*COS(D116)))*180/PI())</f>
        <v/>
      </c>
      <c r="I116" s="2" t="str">
        <f t="shared" ref="I116:I148" si="18">IF(D116="","",($D$9+ATAN((SIN(D116)*SIN(G116)*COS($D$8))/(COS(G116)-SIN($D$8)*SIN(H116*PI()/180))))*180/PI())</f>
        <v/>
      </c>
      <c r="J116" s="9" t="e">
        <f t="shared" si="10"/>
        <v>#N/A</v>
      </c>
      <c r="L116" s="9" t="e">
        <f t="shared" ref="L116:L123" si="19">IF(D116="",NA(),F116*SIN(D116))</f>
        <v>#N/A</v>
      </c>
      <c r="M116" s="9" t="e">
        <f t="shared" ref="M116:M148" si="20">IF(D116="",NA(),F116*COS(D116))</f>
        <v>#N/A</v>
      </c>
    </row>
    <row r="117" spans="1:13" x14ac:dyDescent="0.25">
      <c r="A117" s="1">
        <v>68</v>
      </c>
      <c r="B117" s="1">
        <v>67</v>
      </c>
      <c r="C117" s="1">
        <f t="shared" si="14"/>
        <v>6</v>
      </c>
      <c r="D117" s="2" t="str">
        <f t="shared" si="15"/>
        <v/>
      </c>
      <c r="E117" s="2" t="str">
        <f t="shared" si="11"/>
        <v/>
      </c>
      <c r="F117" s="9" t="str">
        <f t="shared" ref="F117:F148" si="21">IF(C117&lt;=$B$17,IF(AND($E$34=1,C117&lt;&gt;C116),F116,F116+($B$13-$B$12)/$B$18),"")</f>
        <v/>
      </c>
      <c r="G117" s="12" t="str">
        <f t="shared" si="16"/>
        <v/>
      </c>
      <c r="H117" s="2" t="str">
        <f t="shared" si="17"/>
        <v/>
      </c>
      <c r="I117" s="2" t="str">
        <f t="shared" si="18"/>
        <v/>
      </c>
      <c r="J117" s="9" t="e">
        <f t="shared" ref="J117:J148" si="22">IF(D117="",NA(),IF($E$34=1,$B$14+$F$39*(C117-1)*$B$21,J116+$F$39*$B$21/$B$16))</f>
        <v>#N/A</v>
      </c>
      <c r="L117" s="9" t="e">
        <f t="shared" si="19"/>
        <v>#N/A</v>
      </c>
      <c r="M117" s="9" t="e">
        <f t="shared" si="20"/>
        <v>#N/A</v>
      </c>
    </row>
    <row r="118" spans="1:13" x14ac:dyDescent="0.25">
      <c r="A118" s="1">
        <v>69</v>
      </c>
      <c r="B118" s="1">
        <v>68</v>
      </c>
      <c r="C118" s="1">
        <f t="shared" si="14"/>
        <v>6</v>
      </c>
      <c r="D118" s="2" t="str">
        <f t="shared" si="15"/>
        <v/>
      </c>
      <c r="E118" s="2" t="str">
        <f t="shared" si="11"/>
        <v/>
      </c>
      <c r="F118" s="9" t="str">
        <f t="shared" si="21"/>
        <v/>
      </c>
      <c r="G118" s="12" t="str">
        <f t="shared" si="16"/>
        <v/>
      </c>
      <c r="H118" s="2" t="str">
        <f t="shared" si="17"/>
        <v/>
      </c>
      <c r="I118" s="2" t="str">
        <f t="shared" si="18"/>
        <v/>
      </c>
      <c r="J118" s="9" t="e">
        <f t="shared" si="22"/>
        <v>#N/A</v>
      </c>
      <c r="L118" s="9" t="e">
        <f t="shared" si="19"/>
        <v>#N/A</v>
      </c>
      <c r="M118" s="9" t="e">
        <f t="shared" si="20"/>
        <v>#N/A</v>
      </c>
    </row>
    <row r="119" spans="1:13" x14ac:dyDescent="0.25">
      <c r="A119" s="1">
        <v>70</v>
      </c>
      <c r="B119" s="1">
        <v>69</v>
      </c>
      <c r="C119" s="1">
        <f t="shared" si="14"/>
        <v>6</v>
      </c>
      <c r="D119" s="2" t="str">
        <f t="shared" si="15"/>
        <v/>
      </c>
      <c r="E119" s="2" t="str">
        <f t="shared" si="11"/>
        <v/>
      </c>
      <c r="F119" s="9" t="str">
        <f t="shared" si="21"/>
        <v/>
      </c>
      <c r="G119" s="12" t="str">
        <f t="shared" si="16"/>
        <v/>
      </c>
      <c r="H119" s="2" t="str">
        <f t="shared" si="17"/>
        <v/>
      </c>
      <c r="I119" s="2" t="str">
        <f t="shared" si="18"/>
        <v/>
      </c>
      <c r="J119" s="9" t="e">
        <f t="shared" si="22"/>
        <v>#N/A</v>
      </c>
      <c r="L119" s="9" t="e">
        <f t="shared" si="19"/>
        <v>#N/A</v>
      </c>
      <c r="M119" s="9" t="e">
        <f t="shared" si="20"/>
        <v>#N/A</v>
      </c>
    </row>
    <row r="120" spans="1:13" x14ac:dyDescent="0.25">
      <c r="A120" s="1">
        <v>71</v>
      </c>
      <c r="B120" s="1">
        <v>70</v>
      </c>
      <c r="C120" s="1">
        <f t="shared" si="14"/>
        <v>6</v>
      </c>
      <c r="D120" s="2" t="str">
        <f t="shared" si="15"/>
        <v/>
      </c>
      <c r="E120" s="2" t="str">
        <f t="shared" si="11"/>
        <v/>
      </c>
      <c r="F120" s="9" t="str">
        <f t="shared" si="21"/>
        <v/>
      </c>
      <c r="G120" s="12" t="str">
        <f t="shared" si="16"/>
        <v/>
      </c>
      <c r="H120" s="2" t="str">
        <f t="shared" si="17"/>
        <v/>
      </c>
      <c r="I120" s="2" t="str">
        <f t="shared" si="18"/>
        <v/>
      </c>
      <c r="J120" s="9" t="e">
        <f t="shared" si="22"/>
        <v>#N/A</v>
      </c>
      <c r="L120" s="9" t="e">
        <f t="shared" si="19"/>
        <v>#N/A</v>
      </c>
      <c r="M120" s="9" t="e">
        <f t="shared" si="20"/>
        <v>#N/A</v>
      </c>
    </row>
    <row r="121" spans="1:13" x14ac:dyDescent="0.25">
      <c r="A121" s="1">
        <v>72</v>
      </c>
      <c r="B121" s="1">
        <v>71</v>
      </c>
      <c r="C121" s="1">
        <f t="shared" si="14"/>
        <v>6</v>
      </c>
      <c r="D121" s="2" t="str">
        <f t="shared" si="15"/>
        <v/>
      </c>
      <c r="E121" s="2" t="str">
        <f t="shared" si="11"/>
        <v/>
      </c>
      <c r="F121" s="9" t="str">
        <f t="shared" si="21"/>
        <v/>
      </c>
      <c r="G121" s="12" t="str">
        <f t="shared" si="16"/>
        <v/>
      </c>
      <c r="H121" s="2" t="str">
        <f t="shared" si="17"/>
        <v/>
      </c>
      <c r="I121" s="2" t="str">
        <f t="shared" si="18"/>
        <v/>
      </c>
      <c r="J121" s="9" t="e">
        <f t="shared" si="22"/>
        <v>#N/A</v>
      </c>
      <c r="L121" s="9" t="e">
        <f t="shared" si="19"/>
        <v>#N/A</v>
      </c>
      <c r="M121" s="9" t="e">
        <f t="shared" si="20"/>
        <v>#N/A</v>
      </c>
    </row>
    <row r="122" spans="1:13" x14ac:dyDescent="0.25">
      <c r="A122" s="1">
        <v>73</v>
      </c>
      <c r="B122" s="1">
        <v>72</v>
      </c>
      <c r="C122" s="1">
        <f t="shared" si="14"/>
        <v>6</v>
      </c>
      <c r="D122" s="2" t="str">
        <f t="shared" si="15"/>
        <v/>
      </c>
      <c r="E122" s="2" t="str">
        <f t="shared" si="11"/>
        <v/>
      </c>
      <c r="F122" s="9" t="str">
        <f t="shared" si="21"/>
        <v/>
      </c>
      <c r="G122" s="12" t="str">
        <f t="shared" si="16"/>
        <v/>
      </c>
      <c r="H122" s="2" t="str">
        <f t="shared" si="17"/>
        <v/>
      </c>
      <c r="I122" s="2" t="str">
        <f t="shared" si="18"/>
        <v/>
      </c>
      <c r="J122" s="9" t="e">
        <f t="shared" si="22"/>
        <v>#N/A</v>
      </c>
      <c r="L122" s="9" t="e">
        <f t="shared" si="19"/>
        <v>#N/A</v>
      </c>
      <c r="M122" s="9" t="e">
        <f t="shared" si="20"/>
        <v>#N/A</v>
      </c>
    </row>
    <row r="123" spans="1:13" x14ac:dyDescent="0.25">
      <c r="A123" s="1">
        <v>74</v>
      </c>
      <c r="B123" s="1">
        <v>73</v>
      </c>
      <c r="C123" s="1">
        <f t="shared" si="14"/>
        <v>6</v>
      </c>
      <c r="D123" s="2" t="str">
        <f t="shared" si="15"/>
        <v/>
      </c>
      <c r="E123" s="2" t="str">
        <f t="shared" si="11"/>
        <v/>
      </c>
      <c r="F123" s="9" t="str">
        <f t="shared" si="21"/>
        <v/>
      </c>
      <c r="G123" s="12" t="str">
        <f t="shared" si="16"/>
        <v/>
      </c>
      <c r="H123" s="2" t="str">
        <f t="shared" si="17"/>
        <v/>
      </c>
      <c r="I123" s="2" t="str">
        <f t="shared" si="18"/>
        <v/>
      </c>
      <c r="J123" s="9" t="e">
        <f t="shared" si="22"/>
        <v>#N/A</v>
      </c>
      <c r="L123" s="9" t="e">
        <f t="shared" si="19"/>
        <v>#N/A</v>
      </c>
      <c r="M123" s="9" t="e">
        <f t="shared" si="20"/>
        <v>#N/A</v>
      </c>
    </row>
    <row r="124" spans="1:13" x14ac:dyDescent="0.25">
      <c r="A124" s="1">
        <v>75</v>
      </c>
      <c r="B124" s="1">
        <v>74</v>
      </c>
      <c r="C124" s="1">
        <f t="shared" si="14"/>
        <v>6</v>
      </c>
      <c r="D124" s="2" t="str">
        <f t="shared" si="15"/>
        <v/>
      </c>
      <c r="E124" s="2" t="str">
        <f t="shared" si="11"/>
        <v/>
      </c>
      <c r="F124" s="9" t="str">
        <f t="shared" si="21"/>
        <v/>
      </c>
      <c r="G124" s="12" t="str">
        <f t="shared" si="16"/>
        <v/>
      </c>
      <c r="H124" s="2" t="str">
        <f t="shared" si="17"/>
        <v/>
      </c>
      <c r="I124" s="2" t="str">
        <f t="shared" si="18"/>
        <v/>
      </c>
      <c r="J124" s="9" t="e">
        <f t="shared" si="22"/>
        <v>#N/A</v>
      </c>
      <c r="L124" s="9" t="e">
        <f>IF(D124="",NA(),F124*SIN(D124))</f>
        <v>#N/A</v>
      </c>
      <c r="M124" s="9" t="e">
        <f t="shared" si="20"/>
        <v>#N/A</v>
      </c>
    </row>
    <row r="125" spans="1:13" x14ac:dyDescent="0.25">
      <c r="A125" s="1">
        <v>76</v>
      </c>
      <c r="B125" s="1">
        <v>75</v>
      </c>
      <c r="C125" s="1">
        <f t="shared" si="14"/>
        <v>6</v>
      </c>
      <c r="D125" s="2" t="str">
        <f t="shared" si="15"/>
        <v/>
      </c>
      <c r="E125" s="2" t="str">
        <f t="shared" si="11"/>
        <v/>
      </c>
      <c r="F125" s="9" t="str">
        <f t="shared" si="21"/>
        <v/>
      </c>
      <c r="G125" s="12" t="str">
        <f t="shared" si="16"/>
        <v/>
      </c>
      <c r="H125" s="2" t="str">
        <f t="shared" si="17"/>
        <v/>
      </c>
      <c r="I125" s="2" t="str">
        <f t="shared" si="18"/>
        <v/>
      </c>
      <c r="J125" s="9" t="e">
        <f t="shared" si="22"/>
        <v>#N/A</v>
      </c>
      <c r="L125" s="9" t="e">
        <f t="shared" ref="L125:L148" si="23">IF(D125="",NA(),F125*SIN(D125))</f>
        <v>#N/A</v>
      </c>
      <c r="M125" s="9" t="e">
        <f t="shared" si="20"/>
        <v>#N/A</v>
      </c>
    </row>
    <row r="126" spans="1:13" x14ac:dyDescent="0.25">
      <c r="A126" s="1">
        <v>77</v>
      </c>
      <c r="B126" s="1">
        <v>76</v>
      </c>
      <c r="C126" s="1">
        <f t="shared" si="14"/>
        <v>6</v>
      </c>
      <c r="D126" s="2" t="str">
        <f t="shared" si="15"/>
        <v/>
      </c>
      <c r="E126" s="2" t="str">
        <f t="shared" si="11"/>
        <v/>
      </c>
      <c r="F126" s="9" t="str">
        <f t="shared" si="21"/>
        <v/>
      </c>
      <c r="G126" s="12" t="str">
        <f t="shared" si="16"/>
        <v/>
      </c>
      <c r="H126" s="2" t="str">
        <f t="shared" si="17"/>
        <v/>
      </c>
      <c r="I126" s="2" t="str">
        <f t="shared" si="18"/>
        <v/>
      </c>
      <c r="J126" s="9" t="e">
        <f t="shared" si="22"/>
        <v>#N/A</v>
      </c>
      <c r="L126" s="9" t="e">
        <f t="shared" si="23"/>
        <v>#N/A</v>
      </c>
      <c r="M126" s="9" t="e">
        <f t="shared" si="20"/>
        <v>#N/A</v>
      </c>
    </row>
    <row r="127" spans="1:13" x14ac:dyDescent="0.25">
      <c r="A127" s="1">
        <v>78</v>
      </c>
      <c r="B127" s="1">
        <v>77</v>
      </c>
      <c r="C127" s="1">
        <f t="shared" si="14"/>
        <v>6</v>
      </c>
      <c r="D127" s="2" t="str">
        <f t="shared" si="15"/>
        <v/>
      </c>
      <c r="E127" s="2" t="str">
        <f t="shared" si="11"/>
        <v/>
      </c>
      <c r="F127" s="9" t="str">
        <f t="shared" si="21"/>
        <v/>
      </c>
      <c r="G127" s="12" t="str">
        <f t="shared" si="16"/>
        <v/>
      </c>
      <c r="H127" s="2" t="str">
        <f t="shared" si="17"/>
        <v/>
      </c>
      <c r="I127" s="2" t="str">
        <f t="shared" si="18"/>
        <v/>
      </c>
      <c r="J127" s="9" t="e">
        <f t="shared" si="22"/>
        <v>#N/A</v>
      </c>
      <c r="L127" s="9" t="e">
        <f t="shared" si="23"/>
        <v>#N/A</v>
      </c>
      <c r="M127" s="9" t="e">
        <f t="shared" si="20"/>
        <v>#N/A</v>
      </c>
    </row>
    <row r="128" spans="1:13" x14ac:dyDescent="0.25">
      <c r="A128" s="1">
        <v>79</v>
      </c>
      <c r="B128" s="1">
        <v>78</v>
      </c>
      <c r="C128" s="1">
        <f t="shared" si="14"/>
        <v>6</v>
      </c>
      <c r="D128" s="2" t="str">
        <f t="shared" si="15"/>
        <v/>
      </c>
      <c r="E128" s="2" t="str">
        <f t="shared" si="11"/>
        <v/>
      </c>
      <c r="F128" s="9" t="str">
        <f t="shared" si="21"/>
        <v/>
      </c>
      <c r="G128" s="12" t="str">
        <f t="shared" si="16"/>
        <v/>
      </c>
      <c r="H128" s="2" t="str">
        <f t="shared" si="17"/>
        <v/>
      </c>
      <c r="I128" s="2" t="str">
        <f t="shared" si="18"/>
        <v/>
      </c>
      <c r="J128" s="9" t="e">
        <f t="shared" si="22"/>
        <v>#N/A</v>
      </c>
      <c r="L128" s="9" t="e">
        <f t="shared" si="23"/>
        <v>#N/A</v>
      </c>
      <c r="M128" s="9" t="e">
        <f t="shared" si="20"/>
        <v>#N/A</v>
      </c>
    </row>
    <row r="129" spans="1:13" x14ac:dyDescent="0.25">
      <c r="A129" s="1">
        <v>80</v>
      </c>
      <c r="B129" s="1">
        <v>79</v>
      </c>
      <c r="C129" s="1">
        <f t="shared" si="14"/>
        <v>7</v>
      </c>
      <c r="D129" s="2" t="str">
        <f t="shared" si="15"/>
        <v/>
      </c>
      <c r="E129" s="2" t="str">
        <f t="shared" si="11"/>
        <v/>
      </c>
      <c r="F129" s="9" t="str">
        <f t="shared" si="21"/>
        <v/>
      </c>
      <c r="G129" s="12" t="str">
        <f t="shared" si="16"/>
        <v/>
      </c>
      <c r="H129" s="2" t="str">
        <f t="shared" si="17"/>
        <v/>
      </c>
      <c r="I129" s="2" t="str">
        <f t="shared" si="18"/>
        <v/>
      </c>
      <c r="J129" s="9" t="e">
        <f t="shared" si="22"/>
        <v>#N/A</v>
      </c>
      <c r="L129" s="9" t="e">
        <f t="shared" si="23"/>
        <v>#N/A</v>
      </c>
      <c r="M129" s="9" t="e">
        <f t="shared" si="20"/>
        <v>#N/A</v>
      </c>
    </row>
    <row r="130" spans="1:13" x14ac:dyDescent="0.25">
      <c r="A130" s="1">
        <v>81</v>
      </c>
      <c r="B130" s="1">
        <v>80</v>
      </c>
      <c r="C130" s="1">
        <f t="shared" si="14"/>
        <v>7</v>
      </c>
      <c r="D130" s="2" t="str">
        <f t="shared" si="15"/>
        <v/>
      </c>
      <c r="E130" s="2" t="str">
        <f t="shared" si="11"/>
        <v/>
      </c>
      <c r="F130" s="9" t="str">
        <f t="shared" si="21"/>
        <v/>
      </c>
      <c r="G130" s="12" t="str">
        <f t="shared" si="16"/>
        <v/>
      </c>
      <c r="H130" s="2" t="str">
        <f t="shared" si="17"/>
        <v/>
      </c>
      <c r="I130" s="2" t="str">
        <f t="shared" si="18"/>
        <v/>
      </c>
      <c r="J130" s="9" t="e">
        <f t="shared" si="22"/>
        <v>#N/A</v>
      </c>
      <c r="L130" s="9" t="e">
        <f t="shared" si="23"/>
        <v>#N/A</v>
      </c>
      <c r="M130" s="9" t="e">
        <f t="shared" si="20"/>
        <v>#N/A</v>
      </c>
    </row>
    <row r="131" spans="1:13" x14ac:dyDescent="0.25">
      <c r="A131" s="1">
        <v>82</v>
      </c>
      <c r="B131" s="1">
        <v>81</v>
      </c>
      <c r="C131" s="1">
        <f t="shared" si="14"/>
        <v>7</v>
      </c>
      <c r="D131" s="2" t="str">
        <f t="shared" si="15"/>
        <v/>
      </c>
      <c r="E131" s="2" t="str">
        <f t="shared" si="11"/>
        <v/>
      </c>
      <c r="F131" s="9" t="str">
        <f t="shared" si="21"/>
        <v/>
      </c>
      <c r="G131" s="12" t="str">
        <f t="shared" si="16"/>
        <v/>
      </c>
      <c r="H131" s="2" t="str">
        <f t="shared" si="17"/>
        <v/>
      </c>
      <c r="I131" s="2" t="str">
        <f t="shared" si="18"/>
        <v/>
      </c>
      <c r="J131" s="9" t="e">
        <f t="shared" si="22"/>
        <v>#N/A</v>
      </c>
      <c r="L131" s="9" t="e">
        <f t="shared" si="23"/>
        <v>#N/A</v>
      </c>
      <c r="M131" s="9" t="e">
        <f t="shared" si="20"/>
        <v>#N/A</v>
      </c>
    </row>
    <row r="132" spans="1:13" x14ac:dyDescent="0.25">
      <c r="A132" s="1">
        <v>83</v>
      </c>
      <c r="B132" s="1">
        <v>82</v>
      </c>
      <c r="C132" s="1">
        <f t="shared" si="14"/>
        <v>7</v>
      </c>
      <c r="D132" s="2" t="str">
        <f t="shared" si="15"/>
        <v/>
      </c>
      <c r="E132" s="2" t="str">
        <f t="shared" si="11"/>
        <v/>
      </c>
      <c r="F132" s="9" t="str">
        <f t="shared" si="21"/>
        <v/>
      </c>
      <c r="G132" s="12" t="str">
        <f t="shared" si="16"/>
        <v/>
      </c>
      <c r="H132" s="2" t="str">
        <f t="shared" si="17"/>
        <v/>
      </c>
      <c r="I132" s="2" t="str">
        <f t="shared" si="18"/>
        <v/>
      </c>
      <c r="J132" s="9" t="e">
        <f t="shared" si="22"/>
        <v>#N/A</v>
      </c>
      <c r="L132" s="9" t="e">
        <f t="shared" si="23"/>
        <v>#N/A</v>
      </c>
      <c r="M132" s="9" t="e">
        <f t="shared" si="20"/>
        <v>#N/A</v>
      </c>
    </row>
    <row r="133" spans="1:13" x14ac:dyDescent="0.25">
      <c r="A133" s="1">
        <v>84</v>
      </c>
      <c r="B133" s="1">
        <v>83</v>
      </c>
      <c r="C133" s="1">
        <f t="shared" si="14"/>
        <v>7</v>
      </c>
      <c r="D133" s="2" t="str">
        <f t="shared" si="15"/>
        <v/>
      </c>
      <c r="E133" s="2" t="str">
        <f t="shared" si="11"/>
        <v/>
      </c>
      <c r="F133" s="9" t="str">
        <f t="shared" si="21"/>
        <v/>
      </c>
      <c r="G133" s="12" t="str">
        <f t="shared" si="16"/>
        <v/>
      </c>
      <c r="H133" s="2" t="str">
        <f t="shared" si="17"/>
        <v/>
      </c>
      <c r="I133" s="2" t="str">
        <f t="shared" si="18"/>
        <v/>
      </c>
      <c r="J133" s="9" t="e">
        <f t="shared" si="22"/>
        <v>#N/A</v>
      </c>
      <c r="L133" s="9" t="e">
        <f t="shared" si="23"/>
        <v>#N/A</v>
      </c>
      <c r="M133" s="9" t="e">
        <f t="shared" si="20"/>
        <v>#N/A</v>
      </c>
    </row>
    <row r="134" spans="1:13" x14ac:dyDescent="0.25">
      <c r="A134" s="1">
        <v>85</v>
      </c>
      <c r="B134" s="1">
        <v>84</v>
      </c>
      <c r="C134" s="1">
        <f t="shared" si="14"/>
        <v>7</v>
      </c>
      <c r="D134" s="2" t="str">
        <f t="shared" si="15"/>
        <v/>
      </c>
      <c r="E134" s="2" t="str">
        <f t="shared" si="11"/>
        <v/>
      </c>
      <c r="F134" s="9" t="str">
        <f t="shared" si="21"/>
        <v/>
      </c>
      <c r="G134" s="12" t="str">
        <f t="shared" si="16"/>
        <v/>
      </c>
      <c r="H134" s="2" t="str">
        <f t="shared" si="17"/>
        <v/>
      </c>
      <c r="I134" s="2" t="str">
        <f t="shared" si="18"/>
        <v/>
      </c>
      <c r="J134" s="9" t="e">
        <f t="shared" si="22"/>
        <v>#N/A</v>
      </c>
      <c r="L134" s="9" t="e">
        <f t="shared" si="23"/>
        <v>#N/A</v>
      </c>
      <c r="M134" s="9" t="e">
        <f t="shared" si="20"/>
        <v>#N/A</v>
      </c>
    </row>
    <row r="135" spans="1:13" x14ac:dyDescent="0.25">
      <c r="A135" s="1">
        <v>86</v>
      </c>
      <c r="B135" s="1">
        <v>85</v>
      </c>
      <c r="C135" s="1">
        <f t="shared" si="14"/>
        <v>7</v>
      </c>
      <c r="D135" s="2" t="str">
        <f t="shared" si="15"/>
        <v/>
      </c>
      <c r="E135" s="2" t="str">
        <f t="shared" ref="E135:E148" si="24">IF(D135="","",D135*180/PI())</f>
        <v/>
      </c>
      <c r="F135" s="9" t="str">
        <f t="shared" si="21"/>
        <v/>
      </c>
      <c r="G135" s="12" t="str">
        <f t="shared" si="16"/>
        <v/>
      </c>
      <c r="H135" s="2" t="str">
        <f t="shared" si="17"/>
        <v/>
      </c>
      <c r="I135" s="2" t="str">
        <f t="shared" si="18"/>
        <v/>
      </c>
      <c r="J135" s="9" t="e">
        <f t="shared" si="22"/>
        <v>#N/A</v>
      </c>
      <c r="L135" s="9" t="e">
        <f t="shared" si="23"/>
        <v>#N/A</v>
      </c>
      <c r="M135" s="9" t="e">
        <f t="shared" si="20"/>
        <v>#N/A</v>
      </c>
    </row>
    <row r="136" spans="1:13" x14ac:dyDescent="0.25">
      <c r="A136" s="1">
        <v>87</v>
      </c>
      <c r="B136" s="1">
        <v>86</v>
      </c>
      <c r="C136" s="1">
        <f t="shared" si="14"/>
        <v>7</v>
      </c>
      <c r="D136" s="2" t="str">
        <f t="shared" si="15"/>
        <v/>
      </c>
      <c r="E136" s="2" t="str">
        <f t="shared" si="24"/>
        <v/>
      </c>
      <c r="F136" s="9" t="str">
        <f t="shared" si="21"/>
        <v/>
      </c>
      <c r="G136" s="12" t="str">
        <f t="shared" si="16"/>
        <v/>
      </c>
      <c r="H136" s="2" t="str">
        <f t="shared" si="17"/>
        <v/>
      </c>
      <c r="I136" s="2" t="str">
        <f t="shared" si="18"/>
        <v/>
      </c>
      <c r="J136" s="9" t="e">
        <f t="shared" si="22"/>
        <v>#N/A</v>
      </c>
      <c r="L136" s="9" t="e">
        <f t="shared" si="23"/>
        <v>#N/A</v>
      </c>
      <c r="M136" s="9" t="e">
        <f t="shared" si="20"/>
        <v>#N/A</v>
      </c>
    </row>
    <row r="137" spans="1:13" x14ac:dyDescent="0.25">
      <c r="A137" s="1">
        <v>88</v>
      </c>
      <c r="B137" s="1">
        <v>87</v>
      </c>
      <c r="C137" s="1">
        <f t="shared" si="14"/>
        <v>7</v>
      </c>
      <c r="D137" s="2" t="str">
        <f t="shared" si="15"/>
        <v/>
      </c>
      <c r="E137" s="2" t="str">
        <f t="shared" si="24"/>
        <v/>
      </c>
      <c r="F137" s="9" t="str">
        <f t="shared" si="21"/>
        <v/>
      </c>
      <c r="G137" s="12" t="str">
        <f t="shared" si="16"/>
        <v/>
      </c>
      <c r="H137" s="2" t="str">
        <f t="shared" si="17"/>
        <v/>
      </c>
      <c r="I137" s="2" t="str">
        <f t="shared" si="18"/>
        <v/>
      </c>
      <c r="J137" s="9" t="e">
        <f t="shared" si="22"/>
        <v>#N/A</v>
      </c>
      <c r="L137" s="9" t="e">
        <f t="shared" si="23"/>
        <v>#N/A</v>
      </c>
      <c r="M137" s="9" t="e">
        <f t="shared" si="20"/>
        <v>#N/A</v>
      </c>
    </row>
    <row r="138" spans="1:13" x14ac:dyDescent="0.25">
      <c r="A138" s="1">
        <v>89</v>
      </c>
      <c r="B138" s="1">
        <v>88</v>
      </c>
      <c r="C138" s="1">
        <f t="shared" si="14"/>
        <v>7</v>
      </c>
      <c r="D138" s="2" t="str">
        <f t="shared" si="15"/>
        <v/>
      </c>
      <c r="E138" s="2" t="str">
        <f t="shared" si="24"/>
        <v/>
      </c>
      <c r="F138" s="9" t="str">
        <f t="shared" si="21"/>
        <v/>
      </c>
      <c r="G138" s="12" t="str">
        <f t="shared" si="16"/>
        <v/>
      </c>
      <c r="H138" s="2" t="str">
        <f t="shared" si="17"/>
        <v/>
      </c>
      <c r="I138" s="2" t="str">
        <f t="shared" si="18"/>
        <v/>
      </c>
      <c r="J138" s="9" t="e">
        <f t="shared" si="22"/>
        <v>#N/A</v>
      </c>
      <c r="L138" s="9" t="e">
        <f t="shared" si="23"/>
        <v>#N/A</v>
      </c>
      <c r="M138" s="9" t="e">
        <f t="shared" si="20"/>
        <v>#N/A</v>
      </c>
    </row>
    <row r="139" spans="1:13" x14ac:dyDescent="0.25">
      <c r="A139" s="1">
        <v>90</v>
      </c>
      <c r="B139" s="1">
        <v>89</v>
      </c>
      <c r="C139" s="1">
        <f t="shared" si="14"/>
        <v>7</v>
      </c>
      <c r="D139" s="2" t="str">
        <f t="shared" si="15"/>
        <v/>
      </c>
      <c r="E139" s="2" t="str">
        <f t="shared" si="24"/>
        <v/>
      </c>
      <c r="F139" s="9" t="str">
        <f t="shared" si="21"/>
        <v/>
      </c>
      <c r="G139" s="12" t="str">
        <f t="shared" si="16"/>
        <v/>
      </c>
      <c r="H139" s="2" t="str">
        <f t="shared" si="17"/>
        <v/>
      </c>
      <c r="I139" s="2" t="str">
        <f t="shared" si="18"/>
        <v/>
      </c>
      <c r="J139" s="9" t="e">
        <f t="shared" si="22"/>
        <v>#N/A</v>
      </c>
      <c r="L139" s="9" t="e">
        <f t="shared" si="23"/>
        <v>#N/A</v>
      </c>
      <c r="M139" s="9" t="e">
        <f t="shared" si="20"/>
        <v>#N/A</v>
      </c>
    </row>
    <row r="140" spans="1:13" x14ac:dyDescent="0.25">
      <c r="A140" s="1">
        <v>91</v>
      </c>
      <c r="B140" s="1">
        <v>90</v>
      </c>
      <c r="C140" s="1">
        <f t="shared" si="14"/>
        <v>7</v>
      </c>
      <c r="D140" s="2" t="str">
        <f t="shared" si="15"/>
        <v/>
      </c>
      <c r="E140" s="2" t="str">
        <f t="shared" si="24"/>
        <v/>
      </c>
      <c r="F140" s="9" t="str">
        <f t="shared" si="21"/>
        <v/>
      </c>
      <c r="G140" s="12" t="str">
        <f t="shared" si="16"/>
        <v/>
      </c>
      <c r="H140" s="2" t="str">
        <f t="shared" si="17"/>
        <v/>
      </c>
      <c r="I140" s="2" t="str">
        <f t="shared" si="18"/>
        <v/>
      </c>
      <c r="J140" s="9" t="e">
        <f t="shared" si="22"/>
        <v>#N/A</v>
      </c>
      <c r="L140" s="9" t="e">
        <f t="shared" si="23"/>
        <v>#N/A</v>
      </c>
      <c r="M140" s="9" t="e">
        <f t="shared" si="20"/>
        <v>#N/A</v>
      </c>
    </row>
    <row r="141" spans="1:13" x14ac:dyDescent="0.25">
      <c r="A141" s="1">
        <v>92</v>
      </c>
      <c r="B141" s="1">
        <v>91</v>
      </c>
      <c r="C141" s="1">
        <f t="shared" si="14"/>
        <v>7</v>
      </c>
      <c r="D141" s="2" t="str">
        <f t="shared" si="15"/>
        <v/>
      </c>
      <c r="E141" s="2" t="str">
        <f t="shared" si="24"/>
        <v/>
      </c>
      <c r="F141" s="9" t="str">
        <f t="shared" si="21"/>
        <v/>
      </c>
      <c r="G141" s="12" t="str">
        <f t="shared" si="16"/>
        <v/>
      </c>
      <c r="H141" s="2" t="str">
        <f t="shared" si="17"/>
        <v/>
      </c>
      <c r="I141" s="2" t="str">
        <f t="shared" si="18"/>
        <v/>
      </c>
      <c r="J141" s="9" t="e">
        <f t="shared" si="22"/>
        <v>#N/A</v>
      </c>
      <c r="L141" s="9" t="e">
        <f t="shared" si="23"/>
        <v>#N/A</v>
      </c>
      <c r="M141" s="9" t="e">
        <f t="shared" si="20"/>
        <v>#N/A</v>
      </c>
    </row>
    <row r="142" spans="1:13" x14ac:dyDescent="0.25">
      <c r="A142" s="1">
        <v>93</v>
      </c>
      <c r="B142" s="1">
        <v>92</v>
      </c>
      <c r="C142" s="1">
        <f t="shared" si="14"/>
        <v>8</v>
      </c>
      <c r="D142" s="2" t="str">
        <f t="shared" si="15"/>
        <v/>
      </c>
      <c r="E142" s="2" t="str">
        <f t="shared" si="24"/>
        <v/>
      </c>
      <c r="F142" s="9" t="str">
        <f t="shared" si="21"/>
        <v/>
      </c>
      <c r="G142" s="12" t="str">
        <f t="shared" si="16"/>
        <v/>
      </c>
      <c r="H142" s="2" t="str">
        <f t="shared" si="17"/>
        <v/>
      </c>
      <c r="I142" s="2" t="str">
        <f t="shared" si="18"/>
        <v/>
      </c>
      <c r="J142" s="9" t="e">
        <f t="shared" si="22"/>
        <v>#N/A</v>
      </c>
      <c r="L142" s="9" t="e">
        <f t="shared" si="23"/>
        <v>#N/A</v>
      </c>
      <c r="M142" s="9" t="e">
        <f t="shared" si="20"/>
        <v>#N/A</v>
      </c>
    </row>
    <row r="143" spans="1:13" x14ac:dyDescent="0.25">
      <c r="A143" s="1">
        <v>94</v>
      </c>
      <c r="B143" s="1">
        <v>93</v>
      </c>
      <c r="C143" s="1">
        <f t="shared" si="14"/>
        <v>8</v>
      </c>
      <c r="D143" s="2" t="str">
        <f t="shared" si="15"/>
        <v/>
      </c>
      <c r="E143" s="2" t="str">
        <f t="shared" si="24"/>
        <v/>
      </c>
      <c r="F143" s="9" t="str">
        <f t="shared" si="21"/>
        <v/>
      </c>
      <c r="G143" s="12" t="str">
        <f t="shared" si="16"/>
        <v/>
      </c>
      <c r="H143" s="2" t="str">
        <f t="shared" si="17"/>
        <v/>
      </c>
      <c r="I143" s="2" t="str">
        <f t="shared" si="18"/>
        <v/>
      </c>
      <c r="J143" s="9" t="e">
        <f t="shared" si="22"/>
        <v>#N/A</v>
      </c>
      <c r="L143" s="9" t="e">
        <f t="shared" si="23"/>
        <v>#N/A</v>
      </c>
      <c r="M143" s="9" t="e">
        <f t="shared" si="20"/>
        <v>#N/A</v>
      </c>
    </row>
    <row r="144" spans="1:13" x14ac:dyDescent="0.25">
      <c r="A144" s="1">
        <v>95</v>
      </c>
      <c r="B144" s="1">
        <v>94</v>
      </c>
      <c r="C144" s="1">
        <f t="shared" si="14"/>
        <v>8</v>
      </c>
      <c r="D144" s="2" t="str">
        <f t="shared" si="15"/>
        <v/>
      </c>
      <c r="E144" s="2" t="str">
        <f t="shared" si="24"/>
        <v/>
      </c>
      <c r="F144" s="9" t="str">
        <f t="shared" si="21"/>
        <v/>
      </c>
      <c r="G144" s="12" t="str">
        <f t="shared" si="16"/>
        <v/>
      </c>
      <c r="H144" s="2" t="str">
        <f t="shared" si="17"/>
        <v/>
      </c>
      <c r="I144" s="2" t="str">
        <f t="shared" si="18"/>
        <v/>
      </c>
      <c r="J144" s="9" t="e">
        <f t="shared" si="22"/>
        <v>#N/A</v>
      </c>
      <c r="L144" s="9" t="e">
        <f t="shared" si="23"/>
        <v>#N/A</v>
      </c>
      <c r="M144" s="9" t="e">
        <f t="shared" si="20"/>
        <v>#N/A</v>
      </c>
    </row>
    <row r="145" spans="1:13" x14ac:dyDescent="0.25">
      <c r="A145" s="1">
        <v>96</v>
      </c>
      <c r="B145" s="1">
        <v>95</v>
      </c>
      <c r="C145" s="1">
        <f t="shared" si="14"/>
        <v>8</v>
      </c>
      <c r="D145" s="2" t="str">
        <f t="shared" si="15"/>
        <v/>
      </c>
      <c r="E145" s="2" t="str">
        <f t="shared" si="24"/>
        <v/>
      </c>
      <c r="F145" s="9" t="str">
        <f t="shared" si="21"/>
        <v/>
      </c>
      <c r="G145" s="12" t="str">
        <f t="shared" si="16"/>
        <v/>
      </c>
      <c r="H145" s="2" t="str">
        <f t="shared" si="17"/>
        <v/>
      </c>
      <c r="I145" s="2" t="str">
        <f t="shared" si="18"/>
        <v/>
      </c>
      <c r="J145" s="9" t="e">
        <f t="shared" si="22"/>
        <v>#N/A</v>
      </c>
      <c r="L145" s="9" t="e">
        <f t="shared" si="23"/>
        <v>#N/A</v>
      </c>
      <c r="M145" s="9" t="e">
        <f t="shared" si="20"/>
        <v>#N/A</v>
      </c>
    </row>
    <row r="146" spans="1:13" x14ac:dyDescent="0.25">
      <c r="A146" s="1">
        <v>97</v>
      </c>
      <c r="B146" s="1">
        <v>96</v>
      </c>
      <c r="C146" s="1">
        <f t="shared" si="14"/>
        <v>8</v>
      </c>
      <c r="D146" s="2" t="str">
        <f t="shared" si="15"/>
        <v/>
      </c>
      <c r="E146" s="2" t="str">
        <f t="shared" si="24"/>
        <v/>
      </c>
      <c r="F146" s="9" t="str">
        <f t="shared" si="21"/>
        <v/>
      </c>
      <c r="G146" s="12" t="str">
        <f t="shared" si="16"/>
        <v/>
      </c>
      <c r="H146" s="2" t="str">
        <f t="shared" si="17"/>
        <v/>
      </c>
      <c r="I146" s="2" t="str">
        <f t="shared" si="18"/>
        <v/>
      </c>
      <c r="J146" s="9" t="e">
        <f t="shared" si="22"/>
        <v>#N/A</v>
      </c>
      <c r="L146" s="9" t="e">
        <f t="shared" si="23"/>
        <v>#N/A</v>
      </c>
      <c r="M146" s="9" t="e">
        <f t="shared" si="20"/>
        <v>#N/A</v>
      </c>
    </row>
    <row r="147" spans="1:13" x14ac:dyDescent="0.25">
      <c r="A147" s="1">
        <v>98</v>
      </c>
      <c r="B147" s="1">
        <v>97</v>
      </c>
      <c r="C147" s="1">
        <f t="shared" si="14"/>
        <v>8</v>
      </c>
      <c r="D147" s="2" t="str">
        <f t="shared" si="15"/>
        <v/>
      </c>
      <c r="E147" s="2" t="str">
        <f t="shared" si="24"/>
        <v/>
      </c>
      <c r="F147" s="9" t="str">
        <f t="shared" si="21"/>
        <v/>
      </c>
      <c r="G147" s="12" t="str">
        <f t="shared" si="16"/>
        <v/>
      </c>
      <c r="H147" s="2" t="str">
        <f t="shared" si="17"/>
        <v/>
      </c>
      <c r="I147" s="2" t="str">
        <f t="shared" si="18"/>
        <v/>
      </c>
      <c r="J147" s="9" t="e">
        <f t="shared" si="22"/>
        <v>#N/A</v>
      </c>
      <c r="L147" s="9" t="e">
        <f t="shared" si="23"/>
        <v>#N/A</v>
      </c>
      <c r="M147" s="9" t="e">
        <f t="shared" si="20"/>
        <v>#N/A</v>
      </c>
    </row>
    <row r="148" spans="1:13" x14ac:dyDescent="0.25">
      <c r="A148" s="1">
        <v>99</v>
      </c>
      <c r="B148" s="1">
        <v>98</v>
      </c>
      <c r="C148" s="1">
        <f t="shared" ref="C148" si="25">IF($E$34=1,TRUNC((B148-1)/($B$16+1)),TRUNC((B148-2)/($B$16)))+1</f>
        <v>8</v>
      </c>
      <c r="D148" s="2" t="str">
        <f t="shared" ref="D148" si="26">IF(C148&lt;=$B$17,IF(AND($E$34=1,C148&lt;&gt;C147),D147,D147+$F$29*$D$20),"")</f>
        <v/>
      </c>
      <c r="E148" s="2" t="str">
        <f t="shared" si="24"/>
        <v/>
      </c>
      <c r="F148" s="9" t="str">
        <f t="shared" si="21"/>
        <v/>
      </c>
      <c r="G148" s="12" t="str">
        <f t="shared" si="16"/>
        <v/>
      </c>
      <c r="H148" s="2" t="str">
        <f t="shared" si="17"/>
        <v/>
      </c>
      <c r="I148" s="2" t="str">
        <f t="shared" si="18"/>
        <v/>
      </c>
      <c r="J148" s="9" t="e">
        <f t="shared" si="22"/>
        <v>#N/A</v>
      </c>
      <c r="L148" s="9" t="e">
        <f t="shared" si="23"/>
        <v>#N/A</v>
      </c>
      <c r="M148" s="9" t="e">
        <f t="shared" si="20"/>
        <v>#N/A</v>
      </c>
    </row>
    <row r="149" spans="1:13" x14ac:dyDescent="0.25">
      <c r="C149" s="2"/>
      <c r="D149" s="2"/>
      <c r="E149" s="2"/>
      <c r="F149" s="2"/>
      <c r="G149" s="9"/>
    </row>
    <row r="150" spans="1:13" x14ac:dyDescent="0.25">
      <c r="F150" s="9"/>
    </row>
    <row r="151" spans="1:13" x14ac:dyDescent="0.25">
      <c r="A151" s="3" t="s">
        <v>98</v>
      </c>
      <c r="F151" s="1"/>
    </row>
    <row r="152" spans="1:13" x14ac:dyDescent="0.25">
      <c r="A152" s="14" t="s">
        <v>103</v>
      </c>
      <c r="F152" s="1"/>
    </row>
    <row r="153" spans="1:13" x14ac:dyDescent="0.25">
      <c r="A153" s="14" t="s">
        <v>99</v>
      </c>
      <c r="F153" s="1"/>
    </row>
    <row r="154" spans="1:13" x14ac:dyDescent="0.25">
      <c r="F154" s="1"/>
    </row>
    <row r="155" spans="1:13" x14ac:dyDescent="0.25">
      <c r="F155" s="1"/>
    </row>
    <row r="156" spans="1:13" x14ac:dyDescent="0.25">
      <c r="F156" s="1"/>
    </row>
    <row r="157" spans="1:13" x14ac:dyDescent="0.25">
      <c r="F157" s="1"/>
    </row>
  </sheetData>
  <sheetProtection selectLockedCells="1"/>
  <mergeCells count="3">
    <mergeCell ref="D48:E48"/>
    <mergeCell ref="A1:C1"/>
    <mergeCell ref="A46:J46"/>
  </mergeCells>
  <conditionalFormatting sqref="C19">
    <cfRule type="expression" dxfId="3" priority="4">
      <formula>$B$19&gt;99</formula>
    </cfRule>
  </conditionalFormatting>
  <conditionalFormatting sqref="J79">
    <cfRule type="containsErrors" dxfId="2" priority="6">
      <formula>ISERROR(J79)</formula>
    </cfRule>
  </conditionalFormatting>
  <conditionalFormatting sqref="J50:J148">
    <cfRule type="containsErrors" dxfId="1" priority="2">
      <formula>ISERROR(J50)</formula>
    </cfRule>
  </conditionalFormatting>
  <conditionalFormatting sqref="L50:M148">
    <cfRule type="containsErrors" dxfId="0" priority="1">
      <formula>ISERROR(L50)</formula>
    </cfRule>
  </conditionalFormatting>
  <pageMargins left="0.7" right="0.7" top="0.75" bottom="0.75" header="0.3" footer="0.3"/>
  <pageSetup paperSize="9" orientation="portrait" horizontalDpi="4294967293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7" r:id="rId4" name="Group Box 9">
              <controlPr defaultSize="0" autoFill="0" autoPict="0">
                <anchor moveWithCells="1">
                  <from>
                    <xdr:col>0</xdr:col>
                    <xdr:colOff>0</xdr:colOff>
                    <xdr:row>26</xdr:row>
                    <xdr:rowOff>0</xdr:rowOff>
                  </from>
                  <to>
                    <xdr:col>5</xdr:col>
                    <xdr:colOff>933450</xdr:colOff>
                    <xdr:row>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r:id="rId5" name="Option Button 10">
              <controlPr locked="0" defaultSize="0" autoFill="0" autoLine="0" autoPict="0" altText="Senso orario">
                <anchor moveWithCells="1">
                  <from>
                    <xdr:col>0</xdr:col>
                    <xdr:colOff>0</xdr:colOff>
                    <xdr:row>27</xdr:row>
                    <xdr:rowOff>104775</xdr:rowOff>
                  </from>
                  <to>
                    <xdr:col>0</xdr:col>
                    <xdr:colOff>1076325</xdr:colOff>
                    <xdr:row>29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r:id="rId6" name="Option Button 11">
              <controlPr locked="0" defaultSize="0" autoFill="0" autoLine="0" autoPict="0" altText="Senso antiorario">
                <anchor moveWithCells="1">
                  <from>
                    <xdr:col>2</xdr:col>
                    <xdr:colOff>0</xdr:colOff>
                    <xdr:row>27</xdr:row>
                    <xdr:rowOff>114300</xdr:rowOff>
                  </from>
                  <to>
                    <xdr:col>3</xdr:col>
                    <xdr:colOff>76200</xdr:colOff>
                    <xdr:row>29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r:id="rId7" name="Group Box 12">
              <controlPr defaultSize="0" autoFill="0" autoPict="0">
                <anchor moveWithCells="1">
                  <from>
                    <xdr:col>0</xdr:col>
                    <xdr:colOff>0</xdr:colOff>
                    <xdr:row>31</xdr:row>
                    <xdr:rowOff>0</xdr:rowOff>
                  </from>
                  <to>
                    <xdr:col>5</xdr:col>
                    <xdr:colOff>933450</xdr:colOff>
                    <xdr:row>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r:id="rId8" name="Option Button 14">
              <controlPr locked="0" defaultSize="0" autoFill="0" autoLine="0" autoPict="0">
                <anchor moveWithCells="1">
                  <from>
                    <xdr:col>0</xdr:col>
                    <xdr:colOff>0</xdr:colOff>
                    <xdr:row>33</xdr:row>
                    <xdr:rowOff>0</xdr:rowOff>
                  </from>
                  <to>
                    <xdr:col>1</xdr:col>
                    <xdr:colOff>85725</xdr:colOff>
                    <xdr:row>34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r:id="rId9" name="Option Button 15">
              <controlPr locked="0" defaultSize="0" autoFill="0" autoLine="0" autoPict="0">
                <anchor moveWithCells="1">
                  <from>
                    <xdr:col>2</xdr:col>
                    <xdr:colOff>9525</xdr:colOff>
                    <xdr:row>32</xdr:row>
                    <xdr:rowOff>180975</xdr:rowOff>
                  </from>
                  <to>
                    <xdr:col>3</xdr:col>
                    <xdr:colOff>285750</xdr:colOff>
                    <xdr:row>34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r:id="rId10" name="Group Box 16">
              <controlPr defaultSize="0" autoFill="0" autoPict="0">
                <anchor moveWithCells="1">
                  <from>
                    <xdr:col>0</xdr:col>
                    <xdr:colOff>0</xdr:colOff>
                    <xdr:row>36</xdr:row>
                    <xdr:rowOff>0</xdr:rowOff>
                  </from>
                  <to>
                    <xdr:col>5</xdr:col>
                    <xdr:colOff>933450</xdr:colOff>
                    <xdr:row>39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r:id="rId11" name="Option Button 17">
              <controlPr locked="0" defaultSize="0" autoFill="0" autoLine="0" autoPict="0">
                <anchor moveWithCells="1">
                  <from>
                    <xdr:col>0</xdr:col>
                    <xdr:colOff>0</xdr:colOff>
                    <xdr:row>38</xdr:row>
                    <xdr:rowOff>0</xdr:rowOff>
                  </from>
                  <to>
                    <xdr:col>1</xdr:col>
                    <xdr:colOff>85725</xdr:colOff>
                    <xdr:row>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r:id="rId12" name="Option Button 18">
              <controlPr locked="0" defaultSize="0" autoFill="0" autoLine="0" autoPict="0">
                <anchor moveWithCells="1">
                  <from>
                    <xdr:col>2</xdr:col>
                    <xdr:colOff>9525</xdr:colOff>
                    <xdr:row>37</xdr:row>
                    <xdr:rowOff>171450</xdr:rowOff>
                  </from>
                  <to>
                    <xdr:col>3</xdr:col>
                    <xdr:colOff>790575</xdr:colOff>
                    <xdr:row>39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r:id="rId13" name="Group Box 19">
              <controlPr defaultSize="0" autoFill="0" autoPict="0">
                <anchor moveWithCells="1">
                  <from>
                    <xdr:col>0</xdr:col>
                    <xdr:colOff>0</xdr:colOff>
                    <xdr:row>41</xdr:row>
                    <xdr:rowOff>0</xdr:rowOff>
                  </from>
                  <to>
                    <xdr:col>5</xdr:col>
                    <xdr:colOff>933450</xdr:colOff>
                    <xdr:row>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r:id="rId14" name="Option Button 20">
              <controlPr locked="0" defaultSize="0" autoFill="0" autoLine="0" autoPict="0">
                <anchor moveWithCells="1">
                  <from>
                    <xdr:col>0</xdr:col>
                    <xdr:colOff>0</xdr:colOff>
                    <xdr:row>43</xdr:row>
                    <xdr:rowOff>0</xdr:rowOff>
                  </from>
                  <to>
                    <xdr:col>1</xdr:col>
                    <xdr:colOff>85725</xdr:colOff>
                    <xdr:row>44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r:id="rId15" name="Option Button 21">
              <controlPr locked="0" defaultSize="0" autoFill="0" autoLine="0" autoPict="0">
                <anchor moveWithCells="1">
                  <from>
                    <xdr:col>2</xdr:col>
                    <xdr:colOff>9525</xdr:colOff>
                    <xdr:row>42</xdr:row>
                    <xdr:rowOff>171450</xdr:rowOff>
                  </from>
                  <to>
                    <xdr:col>3</xdr:col>
                    <xdr:colOff>790575</xdr:colOff>
                    <xdr:row>44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U15" sqref="U15"/>
    </sheetView>
  </sheetViews>
  <sheetFormatPr defaultRowHeight="15" x14ac:dyDescent="0.25"/>
  <sheetData/>
  <sheetProtection selectLockedCells="1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5"/>
  <sheetViews>
    <sheetView workbookViewId="0">
      <selection activeCell="Q10" sqref="Q10"/>
    </sheetView>
  </sheetViews>
  <sheetFormatPr defaultRowHeight="15" x14ac:dyDescent="0.25"/>
  <sheetData>
    <row r="1" spans="1:12" x14ac:dyDescent="0.25">
      <c r="A1" s="22" t="s">
        <v>115</v>
      </c>
    </row>
    <row r="3" spans="1:12" s="21" customFormat="1" ht="51" customHeight="1" x14ac:dyDescent="0.25">
      <c r="A3" s="28" t="s">
        <v>107</v>
      </c>
      <c r="B3" s="29"/>
      <c r="C3" s="29"/>
      <c r="D3" s="29"/>
      <c r="E3" s="29"/>
      <c r="H3" s="28" t="s">
        <v>108</v>
      </c>
      <c r="I3" s="29"/>
      <c r="J3" s="29"/>
      <c r="K3" s="29"/>
      <c r="L3" s="29"/>
    </row>
    <row r="4" spans="1:12" x14ac:dyDescent="0.25">
      <c r="A4" s="20"/>
      <c r="B4" s="20"/>
      <c r="C4" s="20"/>
      <c r="D4" s="20"/>
      <c r="E4" s="20"/>
      <c r="H4" s="20"/>
      <c r="I4" s="20"/>
      <c r="J4" s="20"/>
      <c r="K4" s="20"/>
      <c r="L4" s="20"/>
    </row>
    <row r="5" spans="1:12" x14ac:dyDescent="0.25">
      <c r="A5" t="s">
        <v>110</v>
      </c>
      <c r="H5" t="s">
        <v>110</v>
      </c>
    </row>
    <row r="23" spans="1:8" x14ac:dyDescent="0.25">
      <c r="A23" t="s">
        <v>109</v>
      </c>
      <c r="H23" t="s">
        <v>109</v>
      </c>
    </row>
    <row r="41" spans="1:8" x14ac:dyDescent="0.25">
      <c r="A41" t="s">
        <v>111</v>
      </c>
      <c r="H41" t="s">
        <v>111</v>
      </c>
    </row>
    <row r="59" spans="1:8" x14ac:dyDescent="0.25">
      <c r="A59" t="s">
        <v>112</v>
      </c>
      <c r="H59" t="s">
        <v>112</v>
      </c>
    </row>
    <row r="77" spans="1:8" x14ac:dyDescent="0.25">
      <c r="A77" t="s">
        <v>113</v>
      </c>
      <c r="H77" t="s">
        <v>113</v>
      </c>
    </row>
    <row r="95" spans="1:8" x14ac:dyDescent="0.25">
      <c r="A95" t="s">
        <v>114</v>
      </c>
      <c r="H95" t="s">
        <v>114</v>
      </c>
    </row>
  </sheetData>
  <mergeCells count="2">
    <mergeCell ref="H3:L3"/>
    <mergeCell ref="A3:E3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00"/>
  <sheetViews>
    <sheetView workbookViewId="0">
      <selection activeCell="A105" sqref="A105"/>
    </sheetView>
  </sheetViews>
  <sheetFormatPr defaultRowHeight="15" x14ac:dyDescent="0.25"/>
  <cols>
    <col min="1" max="2" width="12" style="1" bestFit="1" customWidth="1"/>
    <col min="3" max="3" width="11.140625" style="1" bestFit="1" customWidth="1"/>
    <col min="4" max="4" width="12.85546875" style="1" bestFit="1" customWidth="1"/>
    <col min="5" max="5" width="12.42578125" style="1" bestFit="1" customWidth="1"/>
    <col min="6" max="6" width="10.5703125" style="1" bestFit="1" customWidth="1"/>
    <col min="7" max="7" width="12.140625" style="1" bestFit="1" customWidth="1"/>
    <col min="8" max="8" width="16.42578125" style="1" bestFit="1" customWidth="1"/>
    <col min="9" max="9" width="11.42578125" style="1" bestFit="1" customWidth="1"/>
    <col min="10" max="10" width="13.140625" style="1" bestFit="1" customWidth="1"/>
    <col min="11" max="11" width="11.42578125" style="1" bestFit="1" customWidth="1"/>
    <col min="12" max="12" width="13.140625" style="1" bestFit="1" customWidth="1"/>
    <col min="13" max="13" width="11.42578125" style="1" bestFit="1" customWidth="1"/>
    <col min="14" max="14" width="13.140625" style="1" bestFit="1" customWidth="1"/>
    <col min="15" max="15" width="11.42578125" style="1" bestFit="1" customWidth="1"/>
    <col min="16" max="16" width="13.140625" style="1" bestFit="1" customWidth="1"/>
    <col min="17" max="17" width="11.42578125" style="1" bestFit="1" customWidth="1"/>
    <col min="18" max="18" width="13.140625" style="1" bestFit="1" customWidth="1"/>
    <col min="19" max="19" width="11.42578125" style="1" bestFit="1" customWidth="1"/>
    <col min="20" max="20" width="13.140625" style="1" bestFit="1" customWidth="1"/>
    <col min="21" max="21" width="11.42578125" style="1" bestFit="1" customWidth="1"/>
    <col min="22" max="22" width="13.140625" style="1" bestFit="1" customWidth="1"/>
    <col min="23" max="23" width="11.42578125" style="1" bestFit="1" customWidth="1"/>
    <col min="24" max="24" width="13.140625" style="1" bestFit="1" customWidth="1"/>
    <col min="25" max="25" width="11.42578125" style="1" bestFit="1" customWidth="1"/>
    <col min="26" max="26" width="13.140625" style="1" bestFit="1" customWidth="1"/>
    <col min="27" max="27" width="12.42578125" style="1" bestFit="1" customWidth="1"/>
    <col min="28" max="28" width="14.140625" style="1" bestFit="1" customWidth="1"/>
    <col min="29" max="29" width="12.42578125" style="1" bestFit="1" customWidth="1"/>
    <col min="30" max="30" width="14.140625" style="1" bestFit="1" customWidth="1"/>
    <col min="31" max="31" width="12.42578125" style="1" bestFit="1" customWidth="1"/>
    <col min="32" max="32" width="14.140625" style="1" bestFit="1" customWidth="1"/>
    <col min="33" max="33" width="12.42578125" style="1" bestFit="1" customWidth="1"/>
    <col min="34" max="34" width="14.140625" style="1" bestFit="1" customWidth="1"/>
    <col min="35" max="35" width="12.42578125" style="1" bestFit="1" customWidth="1"/>
    <col min="36" max="36" width="14.140625" style="1" bestFit="1" customWidth="1"/>
    <col min="37" max="37" width="12.42578125" style="1" bestFit="1" customWidth="1"/>
    <col min="38" max="38" width="14.140625" style="1" bestFit="1" customWidth="1"/>
    <col min="39" max="39" width="13.28515625" style="1" bestFit="1" customWidth="1"/>
    <col min="40" max="40" width="11.28515625" style="1" bestFit="1" customWidth="1"/>
    <col min="41" max="41" width="11.85546875" style="1" bestFit="1" customWidth="1"/>
    <col min="42" max="42" width="13.5703125" style="1" bestFit="1" customWidth="1"/>
    <col min="43" max="43" width="15.140625" style="1" bestFit="1" customWidth="1"/>
    <col min="44" max="44" width="17.28515625" style="1" bestFit="1" customWidth="1"/>
    <col min="45" max="45" width="18.5703125" style="1" bestFit="1" customWidth="1"/>
    <col min="46" max="46" width="17.7109375" style="1" bestFit="1" customWidth="1"/>
    <col min="47" max="16384" width="9.140625" style="1"/>
  </cols>
  <sheetData>
    <row r="1" spans="1:46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</row>
    <row r="2" spans="1:46" x14ac:dyDescent="0.25">
      <c r="A2" s="1">
        <f>'CALCOLO ROTTA'!B23</f>
        <v>45.863106000000002</v>
      </c>
      <c r="B2" s="1">
        <f>'CALCOLO ROTTA'!B24</f>
        <v>10.767956906793696</v>
      </c>
      <c r="C2" s="1">
        <f>'CALCOLO ROTTA'!B25</f>
        <v>20</v>
      </c>
      <c r="D2" s="1">
        <v>0</v>
      </c>
      <c r="E2" s="1">
        <v>0.2</v>
      </c>
      <c r="F2" s="1">
        <v>0</v>
      </c>
      <c r="G2" s="1">
        <v>0</v>
      </c>
      <c r="H2" s="1">
        <v>0</v>
      </c>
      <c r="I2" s="1">
        <v>-1</v>
      </c>
      <c r="J2" s="1">
        <v>0</v>
      </c>
      <c r="K2" s="1">
        <v>-1</v>
      </c>
      <c r="L2" s="1">
        <v>0</v>
      </c>
      <c r="M2" s="1">
        <v>-1</v>
      </c>
      <c r="N2" s="1">
        <v>0</v>
      </c>
      <c r="O2" s="1">
        <v>-1</v>
      </c>
      <c r="P2" s="1">
        <v>0</v>
      </c>
      <c r="Q2" s="1">
        <v>-1</v>
      </c>
      <c r="R2" s="1">
        <v>0</v>
      </c>
      <c r="S2" s="1">
        <v>-1</v>
      </c>
      <c r="T2" s="1">
        <v>0</v>
      </c>
      <c r="U2" s="1">
        <v>-1</v>
      </c>
      <c r="V2" s="1">
        <v>0</v>
      </c>
      <c r="W2" s="1">
        <v>-1</v>
      </c>
      <c r="X2" s="1">
        <v>0</v>
      </c>
      <c r="Y2" s="1">
        <v>-1</v>
      </c>
      <c r="Z2" s="1">
        <v>0</v>
      </c>
      <c r="AA2" s="1">
        <v>-1</v>
      </c>
      <c r="AB2" s="1">
        <v>0</v>
      </c>
      <c r="AC2" s="1">
        <v>-1</v>
      </c>
      <c r="AD2" s="1">
        <v>0</v>
      </c>
      <c r="AE2" s="1">
        <v>-1</v>
      </c>
      <c r="AF2" s="1">
        <v>0</v>
      </c>
      <c r="AG2" s="1">
        <v>-1</v>
      </c>
      <c r="AH2" s="1">
        <v>0</v>
      </c>
      <c r="AI2" s="1">
        <v>-1</v>
      </c>
      <c r="AJ2" s="1">
        <v>0</v>
      </c>
      <c r="AK2" s="1">
        <v>-1</v>
      </c>
      <c r="AL2" s="1">
        <v>0</v>
      </c>
      <c r="AM2" s="1">
        <v>0</v>
      </c>
      <c r="AN2" s="1">
        <v>0</v>
      </c>
      <c r="AO2" s="1">
        <f>'CALCOLO ROTTA'!$B$8</f>
        <v>45.863106000000002</v>
      </c>
      <c r="AP2" s="1">
        <f>'CALCOLO ROTTA'!$B$9</f>
        <v>10.767867000000001</v>
      </c>
      <c r="AQ2" s="1">
        <v>1</v>
      </c>
      <c r="AR2" s="1">
        <v>0</v>
      </c>
      <c r="AS2" s="1">
        <v>-1</v>
      </c>
      <c r="AT2" s="1">
        <v>-1</v>
      </c>
    </row>
    <row r="3" spans="1:46" x14ac:dyDescent="0.25">
      <c r="A3" s="1">
        <f>'CALCOLO ROTTA'!H51</f>
        <v>45.863261723061939</v>
      </c>
      <c r="B3" s="1">
        <f>'CALCOLO ROTTA'!I51</f>
        <v>10.767996107214595</v>
      </c>
      <c r="C3" s="24">
        <f>IF(A3="","",'CALCOLO ROTTA'!J51)</f>
        <v>30</v>
      </c>
      <c r="D3" s="1">
        <v>0</v>
      </c>
      <c r="E3" s="1">
        <v>0.2</v>
      </c>
      <c r="F3" s="1">
        <v>0</v>
      </c>
      <c r="G3" s="1">
        <v>0</v>
      </c>
      <c r="H3" s="1">
        <v>0</v>
      </c>
      <c r="I3" s="1">
        <v>-1</v>
      </c>
      <c r="J3" s="1">
        <v>0</v>
      </c>
      <c r="K3" s="1">
        <v>-1</v>
      </c>
      <c r="L3" s="1">
        <v>0</v>
      </c>
      <c r="M3" s="1">
        <v>-1</v>
      </c>
      <c r="N3" s="1">
        <v>0</v>
      </c>
      <c r="O3" s="1">
        <v>-1</v>
      </c>
      <c r="P3" s="1">
        <v>0</v>
      </c>
      <c r="Q3" s="1">
        <v>-1</v>
      </c>
      <c r="R3" s="1">
        <v>0</v>
      </c>
      <c r="S3" s="1">
        <v>-1</v>
      </c>
      <c r="T3" s="1">
        <v>0</v>
      </c>
      <c r="U3" s="1">
        <v>-1</v>
      </c>
      <c r="V3" s="1">
        <v>0</v>
      </c>
      <c r="W3" s="1">
        <v>-1</v>
      </c>
      <c r="X3" s="1">
        <v>0</v>
      </c>
      <c r="Y3" s="1">
        <v>-1</v>
      </c>
      <c r="Z3" s="1">
        <v>0</v>
      </c>
      <c r="AA3" s="1">
        <v>-1</v>
      </c>
      <c r="AB3" s="1">
        <v>0</v>
      </c>
      <c r="AC3" s="1">
        <v>-1</v>
      </c>
      <c r="AD3" s="1">
        <v>0</v>
      </c>
      <c r="AE3" s="1">
        <v>-1</v>
      </c>
      <c r="AF3" s="1">
        <v>0</v>
      </c>
      <c r="AG3" s="1">
        <v>-1</v>
      </c>
      <c r="AH3" s="1">
        <v>0</v>
      </c>
      <c r="AI3" s="1">
        <v>-1</v>
      </c>
      <c r="AJ3" s="1">
        <v>0</v>
      </c>
      <c r="AK3" s="1">
        <v>-1</v>
      </c>
      <c r="AL3" s="1">
        <v>0</v>
      </c>
      <c r="AM3" s="1">
        <v>0</v>
      </c>
      <c r="AN3" s="1">
        <v>0</v>
      </c>
      <c r="AO3" s="1">
        <f>'CALCOLO ROTTA'!$B$8</f>
        <v>45.863106000000002</v>
      </c>
      <c r="AP3" s="1">
        <f>'CALCOLO ROTTA'!$B$9</f>
        <v>10.767867000000001</v>
      </c>
      <c r="AQ3" s="1">
        <v>1</v>
      </c>
      <c r="AR3" s="1">
        <v>0</v>
      </c>
      <c r="AS3" s="1">
        <v>-1</v>
      </c>
      <c r="AT3" s="1">
        <v>-1</v>
      </c>
    </row>
    <row r="4" spans="1:46" x14ac:dyDescent="0.25">
      <c r="A4" s="1">
        <f>'CALCOLO ROTTA'!H52</f>
        <v>45.863197779624628</v>
      </c>
      <c r="B4" s="1">
        <f>'CALCOLO ROTTA'!I52</f>
        <v>10.76809527874806</v>
      </c>
      <c r="C4" s="24">
        <f>IF(A4="","",'CALCOLO ROTTA'!J52)</f>
        <v>30</v>
      </c>
      <c r="D4" s="1">
        <v>0</v>
      </c>
      <c r="E4" s="1">
        <v>0.2</v>
      </c>
      <c r="F4" s="1">
        <v>0</v>
      </c>
      <c r="G4" s="1">
        <v>0</v>
      </c>
      <c r="H4" s="1">
        <v>0</v>
      </c>
      <c r="I4" s="1">
        <v>-1</v>
      </c>
      <c r="J4" s="1">
        <v>0</v>
      </c>
      <c r="K4" s="1">
        <v>-1</v>
      </c>
      <c r="L4" s="1">
        <v>0</v>
      </c>
      <c r="M4" s="1">
        <v>-1</v>
      </c>
      <c r="N4" s="1">
        <v>0</v>
      </c>
      <c r="O4" s="1">
        <v>-1</v>
      </c>
      <c r="P4" s="1">
        <v>0</v>
      </c>
      <c r="Q4" s="1">
        <v>-1</v>
      </c>
      <c r="R4" s="1">
        <v>0</v>
      </c>
      <c r="S4" s="1">
        <v>-1</v>
      </c>
      <c r="T4" s="1">
        <v>0</v>
      </c>
      <c r="U4" s="1">
        <v>-1</v>
      </c>
      <c r="V4" s="1">
        <v>0</v>
      </c>
      <c r="W4" s="1">
        <v>-1</v>
      </c>
      <c r="X4" s="1">
        <v>0</v>
      </c>
      <c r="Y4" s="1">
        <v>-1</v>
      </c>
      <c r="Z4" s="1">
        <v>0</v>
      </c>
      <c r="AA4" s="1">
        <v>-1</v>
      </c>
      <c r="AB4" s="1">
        <v>0</v>
      </c>
      <c r="AC4" s="1">
        <v>-1</v>
      </c>
      <c r="AD4" s="1">
        <v>0</v>
      </c>
      <c r="AE4" s="1">
        <v>-1</v>
      </c>
      <c r="AF4" s="1">
        <v>0</v>
      </c>
      <c r="AG4" s="1">
        <v>-1</v>
      </c>
      <c r="AH4" s="1">
        <v>0</v>
      </c>
      <c r="AI4" s="1">
        <v>-1</v>
      </c>
      <c r="AJ4" s="1">
        <v>0</v>
      </c>
      <c r="AK4" s="1">
        <v>-1</v>
      </c>
      <c r="AL4" s="1">
        <v>0</v>
      </c>
      <c r="AM4" s="1">
        <v>0</v>
      </c>
      <c r="AN4" s="1">
        <v>0</v>
      </c>
      <c r="AO4" s="1">
        <f>'CALCOLO ROTTA'!$B$8</f>
        <v>45.863106000000002</v>
      </c>
      <c r="AP4" s="1">
        <f>'CALCOLO ROTTA'!$B$9</f>
        <v>10.767867000000001</v>
      </c>
      <c r="AQ4" s="1">
        <v>1</v>
      </c>
      <c r="AR4" s="1">
        <v>0</v>
      </c>
      <c r="AS4" s="1">
        <v>-1</v>
      </c>
      <c r="AT4" s="1">
        <v>-1</v>
      </c>
    </row>
    <row r="5" spans="1:46" x14ac:dyDescent="0.25">
      <c r="A5" s="1">
        <f>'CALCOLO ROTTA'!H53</f>
        <v>45.863105999684478</v>
      </c>
      <c r="B5" s="1">
        <f>'CALCOLO ROTTA'!I53</f>
        <v>10.768135972610336</v>
      </c>
      <c r="C5" s="24">
        <f>IF(A5="","",'CALCOLO ROTTA'!J53)</f>
        <v>30</v>
      </c>
      <c r="D5" s="1">
        <v>0</v>
      </c>
      <c r="E5" s="1">
        <v>0.2</v>
      </c>
      <c r="F5" s="1">
        <v>0</v>
      </c>
      <c r="G5" s="1">
        <v>0</v>
      </c>
      <c r="H5" s="1">
        <v>0</v>
      </c>
      <c r="I5" s="1">
        <v>-1</v>
      </c>
      <c r="J5" s="1">
        <v>0</v>
      </c>
      <c r="K5" s="1">
        <v>-1</v>
      </c>
      <c r="L5" s="1">
        <v>0</v>
      </c>
      <c r="M5" s="1">
        <v>-1</v>
      </c>
      <c r="N5" s="1">
        <v>0</v>
      </c>
      <c r="O5" s="1">
        <v>-1</v>
      </c>
      <c r="P5" s="1">
        <v>0</v>
      </c>
      <c r="Q5" s="1">
        <v>-1</v>
      </c>
      <c r="R5" s="1">
        <v>0</v>
      </c>
      <c r="S5" s="1">
        <v>-1</v>
      </c>
      <c r="T5" s="1">
        <v>0</v>
      </c>
      <c r="U5" s="1">
        <v>-1</v>
      </c>
      <c r="V5" s="1">
        <v>0</v>
      </c>
      <c r="W5" s="1">
        <v>-1</v>
      </c>
      <c r="X5" s="1">
        <v>0</v>
      </c>
      <c r="Y5" s="1">
        <v>-1</v>
      </c>
      <c r="Z5" s="1">
        <v>0</v>
      </c>
      <c r="AA5" s="1">
        <v>-1</v>
      </c>
      <c r="AB5" s="1">
        <v>0</v>
      </c>
      <c r="AC5" s="1">
        <v>-1</v>
      </c>
      <c r="AD5" s="1">
        <v>0</v>
      </c>
      <c r="AE5" s="1">
        <v>-1</v>
      </c>
      <c r="AF5" s="1">
        <v>0</v>
      </c>
      <c r="AG5" s="1">
        <v>-1</v>
      </c>
      <c r="AH5" s="1">
        <v>0</v>
      </c>
      <c r="AI5" s="1">
        <v>-1</v>
      </c>
      <c r="AJ5" s="1">
        <v>0</v>
      </c>
      <c r="AK5" s="1">
        <v>-1</v>
      </c>
      <c r="AL5" s="1">
        <v>0</v>
      </c>
      <c r="AM5" s="1">
        <v>0</v>
      </c>
      <c r="AN5" s="1">
        <v>0</v>
      </c>
      <c r="AO5" s="1">
        <f>'CALCOLO ROTTA'!$B$8</f>
        <v>45.863106000000002</v>
      </c>
      <c r="AP5" s="1">
        <f>'CALCOLO ROTTA'!$B$9</f>
        <v>10.767867000000001</v>
      </c>
      <c r="AQ5" s="1">
        <v>1</v>
      </c>
      <c r="AR5" s="1">
        <v>0</v>
      </c>
      <c r="AS5" s="1">
        <v>-1</v>
      </c>
      <c r="AT5" s="1">
        <v>-1</v>
      </c>
    </row>
    <row r="6" spans="1:46" x14ac:dyDescent="0.25">
      <c r="A6" s="1">
        <f>'CALCOLO ROTTA'!H54</f>
        <v>45.863010473785494</v>
      </c>
      <c r="B6" s="1">
        <f>'CALCOLO ROTTA'!I54</f>
        <v>10.768104595447495</v>
      </c>
      <c r="C6" s="24">
        <f>IF(A6="","",'CALCOLO ROTTA'!J54)</f>
        <v>30</v>
      </c>
      <c r="D6" s="1">
        <v>0</v>
      </c>
      <c r="E6" s="1">
        <v>0.2</v>
      </c>
      <c r="F6" s="1">
        <v>0</v>
      </c>
      <c r="G6" s="1">
        <v>0</v>
      </c>
      <c r="H6" s="1">
        <v>0</v>
      </c>
      <c r="I6" s="1">
        <v>-1</v>
      </c>
      <c r="J6" s="1">
        <v>0</v>
      </c>
      <c r="K6" s="1">
        <v>-1</v>
      </c>
      <c r="L6" s="1">
        <v>0</v>
      </c>
      <c r="M6" s="1">
        <v>-1</v>
      </c>
      <c r="N6" s="1">
        <v>0</v>
      </c>
      <c r="O6" s="1">
        <v>-1</v>
      </c>
      <c r="P6" s="1">
        <v>0</v>
      </c>
      <c r="Q6" s="1">
        <v>-1</v>
      </c>
      <c r="R6" s="1">
        <v>0</v>
      </c>
      <c r="S6" s="1">
        <v>-1</v>
      </c>
      <c r="T6" s="1">
        <v>0</v>
      </c>
      <c r="U6" s="1">
        <v>-1</v>
      </c>
      <c r="V6" s="1">
        <v>0</v>
      </c>
      <c r="W6" s="1">
        <v>-1</v>
      </c>
      <c r="X6" s="1">
        <v>0</v>
      </c>
      <c r="Y6" s="1">
        <v>-1</v>
      </c>
      <c r="Z6" s="1">
        <v>0</v>
      </c>
      <c r="AA6" s="1">
        <v>-1</v>
      </c>
      <c r="AB6" s="1">
        <v>0</v>
      </c>
      <c r="AC6" s="1">
        <v>-1</v>
      </c>
      <c r="AD6" s="1">
        <v>0</v>
      </c>
      <c r="AE6" s="1">
        <v>-1</v>
      </c>
      <c r="AF6" s="1">
        <v>0</v>
      </c>
      <c r="AG6" s="1">
        <v>-1</v>
      </c>
      <c r="AH6" s="1">
        <v>0</v>
      </c>
      <c r="AI6" s="1">
        <v>-1</v>
      </c>
      <c r="AJ6" s="1">
        <v>0</v>
      </c>
      <c r="AK6" s="1">
        <v>-1</v>
      </c>
      <c r="AL6" s="1">
        <v>0</v>
      </c>
      <c r="AM6" s="1">
        <v>0</v>
      </c>
      <c r="AN6" s="1">
        <v>0</v>
      </c>
      <c r="AO6" s="1">
        <f>'CALCOLO ROTTA'!$B$8</f>
        <v>45.863106000000002</v>
      </c>
      <c r="AP6" s="1">
        <f>'CALCOLO ROTTA'!$B$9</f>
        <v>10.767867000000001</v>
      </c>
      <c r="AQ6" s="1">
        <v>1</v>
      </c>
      <c r="AR6" s="1">
        <v>0</v>
      </c>
      <c r="AS6" s="1">
        <v>-1</v>
      </c>
      <c r="AT6" s="1">
        <v>-1</v>
      </c>
    </row>
    <row r="7" spans="1:46" x14ac:dyDescent="0.25">
      <c r="A7" s="1">
        <f>'CALCOLO ROTTA'!H55</f>
        <v>45.862937299852177</v>
      </c>
      <c r="B7" s="1">
        <f>'CALCOLO ROTTA'!I55</f>
        <v>10.768006865332964</v>
      </c>
      <c r="C7" s="24">
        <f>IF(A7="","",'CALCOLO ROTTA'!J55)</f>
        <v>30</v>
      </c>
      <c r="D7" s="1">
        <v>0</v>
      </c>
      <c r="E7" s="1">
        <v>0.2</v>
      </c>
      <c r="F7" s="1">
        <v>0</v>
      </c>
      <c r="G7" s="1">
        <v>0</v>
      </c>
      <c r="H7" s="1">
        <v>0</v>
      </c>
      <c r="I7" s="1">
        <v>-1</v>
      </c>
      <c r="J7" s="1">
        <v>0</v>
      </c>
      <c r="K7" s="1">
        <v>-1</v>
      </c>
      <c r="L7" s="1">
        <v>0</v>
      </c>
      <c r="M7" s="1">
        <v>-1</v>
      </c>
      <c r="N7" s="1">
        <v>0</v>
      </c>
      <c r="O7" s="1">
        <v>-1</v>
      </c>
      <c r="P7" s="1">
        <v>0</v>
      </c>
      <c r="Q7" s="1">
        <v>-1</v>
      </c>
      <c r="R7" s="1">
        <v>0</v>
      </c>
      <c r="S7" s="1">
        <v>-1</v>
      </c>
      <c r="T7" s="1">
        <v>0</v>
      </c>
      <c r="U7" s="1">
        <v>-1</v>
      </c>
      <c r="V7" s="1">
        <v>0</v>
      </c>
      <c r="W7" s="1">
        <v>-1</v>
      </c>
      <c r="X7" s="1">
        <v>0</v>
      </c>
      <c r="Y7" s="1">
        <v>-1</v>
      </c>
      <c r="Z7" s="1">
        <v>0</v>
      </c>
      <c r="AA7" s="1">
        <v>-1</v>
      </c>
      <c r="AB7" s="1">
        <v>0</v>
      </c>
      <c r="AC7" s="1">
        <v>-1</v>
      </c>
      <c r="AD7" s="1">
        <v>0</v>
      </c>
      <c r="AE7" s="1">
        <v>-1</v>
      </c>
      <c r="AF7" s="1">
        <v>0</v>
      </c>
      <c r="AG7" s="1">
        <v>-1</v>
      </c>
      <c r="AH7" s="1">
        <v>0</v>
      </c>
      <c r="AI7" s="1">
        <v>-1</v>
      </c>
      <c r="AJ7" s="1">
        <v>0</v>
      </c>
      <c r="AK7" s="1">
        <v>-1</v>
      </c>
      <c r="AL7" s="1">
        <v>0</v>
      </c>
      <c r="AM7" s="1">
        <v>0</v>
      </c>
      <c r="AN7" s="1">
        <v>0</v>
      </c>
      <c r="AO7" s="1">
        <f>'CALCOLO ROTTA'!$B$8</f>
        <v>45.863106000000002</v>
      </c>
      <c r="AP7" s="1">
        <f>'CALCOLO ROTTA'!$B$9</f>
        <v>10.767867000000001</v>
      </c>
      <c r="AQ7" s="1">
        <v>1</v>
      </c>
      <c r="AR7" s="1">
        <v>0</v>
      </c>
      <c r="AS7" s="1">
        <v>-1</v>
      </c>
      <c r="AT7" s="1">
        <v>-1</v>
      </c>
    </row>
    <row r="8" spans="1:46" x14ac:dyDescent="0.25">
      <c r="A8" s="1">
        <f>'CALCOLO ROTTA'!H56</f>
        <v>45.862907455830594</v>
      </c>
      <c r="B8" s="1">
        <f>'CALCOLO ROTTA'!I56</f>
        <v>10.767867000000001</v>
      </c>
      <c r="C8" s="24">
        <f>IF(A8="","",'CALCOLO ROTTA'!J56)</f>
        <v>30</v>
      </c>
      <c r="D8" s="1">
        <v>0</v>
      </c>
      <c r="E8" s="1">
        <v>0.2</v>
      </c>
      <c r="F8" s="1">
        <v>0</v>
      </c>
      <c r="G8" s="1">
        <v>0</v>
      </c>
      <c r="H8" s="1">
        <v>0</v>
      </c>
      <c r="I8" s="1">
        <v>-1</v>
      </c>
      <c r="J8" s="1">
        <v>0</v>
      </c>
      <c r="K8" s="1">
        <v>-1</v>
      </c>
      <c r="L8" s="1">
        <v>0</v>
      </c>
      <c r="M8" s="1">
        <v>-1</v>
      </c>
      <c r="N8" s="1">
        <v>0</v>
      </c>
      <c r="O8" s="1">
        <v>-1</v>
      </c>
      <c r="P8" s="1">
        <v>0</v>
      </c>
      <c r="Q8" s="1">
        <v>-1</v>
      </c>
      <c r="R8" s="1">
        <v>0</v>
      </c>
      <c r="S8" s="1">
        <v>-1</v>
      </c>
      <c r="T8" s="1">
        <v>0</v>
      </c>
      <c r="U8" s="1">
        <v>-1</v>
      </c>
      <c r="V8" s="1">
        <v>0</v>
      </c>
      <c r="W8" s="1">
        <v>-1</v>
      </c>
      <c r="X8" s="1">
        <v>0</v>
      </c>
      <c r="Y8" s="1">
        <v>-1</v>
      </c>
      <c r="Z8" s="1">
        <v>0</v>
      </c>
      <c r="AA8" s="1">
        <v>-1</v>
      </c>
      <c r="AB8" s="1">
        <v>0</v>
      </c>
      <c r="AC8" s="1">
        <v>-1</v>
      </c>
      <c r="AD8" s="1">
        <v>0</v>
      </c>
      <c r="AE8" s="1">
        <v>-1</v>
      </c>
      <c r="AF8" s="1">
        <v>0</v>
      </c>
      <c r="AG8" s="1">
        <v>-1</v>
      </c>
      <c r="AH8" s="1">
        <v>0</v>
      </c>
      <c r="AI8" s="1">
        <v>-1</v>
      </c>
      <c r="AJ8" s="1">
        <v>0</v>
      </c>
      <c r="AK8" s="1">
        <v>-1</v>
      </c>
      <c r="AL8" s="1">
        <v>0</v>
      </c>
      <c r="AM8" s="1">
        <v>0</v>
      </c>
      <c r="AN8" s="1">
        <v>0</v>
      </c>
      <c r="AO8" s="1">
        <f>'CALCOLO ROTTA'!$B$8</f>
        <v>45.863106000000002</v>
      </c>
      <c r="AP8" s="1">
        <f>'CALCOLO ROTTA'!$B$9</f>
        <v>10.767867000000001</v>
      </c>
      <c r="AQ8" s="1">
        <v>1</v>
      </c>
      <c r="AR8" s="1">
        <v>0</v>
      </c>
      <c r="AS8" s="1">
        <v>-1</v>
      </c>
      <c r="AT8" s="1">
        <v>-1</v>
      </c>
    </row>
    <row r="9" spans="1:46" x14ac:dyDescent="0.25">
      <c r="A9" s="1">
        <f>'CALCOLO ROTTA'!H57</f>
        <v>45.862930811381531</v>
      </c>
      <c r="B9" s="1">
        <f>'CALCOLO ROTTA'!I57</f>
        <v>10.767721755248109</v>
      </c>
      <c r="C9" s="24">
        <f>IF(A9="","",'CALCOLO ROTTA'!J57)</f>
        <v>30</v>
      </c>
      <c r="D9" s="1">
        <v>0</v>
      </c>
      <c r="E9" s="1">
        <v>0.2</v>
      </c>
      <c r="F9" s="1">
        <v>0</v>
      </c>
      <c r="G9" s="1">
        <v>0</v>
      </c>
      <c r="H9" s="1">
        <v>0</v>
      </c>
      <c r="I9" s="1">
        <v>-1</v>
      </c>
      <c r="J9" s="1">
        <v>0</v>
      </c>
      <c r="K9" s="1">
        <v>-1</v>
      </c>
      <c r="L9" s="1">
        <v>0</v>
      </c>
      <c r="M9" s="1">
        <v>-1</v>
      </c>
      <c r="N9" s="1">
        <v>0</v>
      </c>
      <c r="O9" s="1">
        <v>-1</v>
      </c>
      <c r="P9" s="1">
        <v>0</v>
      </c>
      <c r="Q9" s="1">
        <v>-1</v>
      </c>
      <c r="R9" s="1">
        <v>0</v>
      </c>
      <c r="S9" s="1">
        <v>-1</v>
      </c>
      <c r="T9" s="1">
        <v>0</v>
      </c>
      <c r="U9" s="1">
        <v>-1</v>
      </c>
      <c r="V9" s="1">
        <v>0</v>
      </c>
      <c r="W9" s="1">
        <v>-1</v>
      </c>
      <c r="X9" s="1">
        <v>0</v>
      </c>
      <c r="Y9" s="1">
        <v>-1</v>
      </c>
      <c r="Z9" s="1">
        <v>0</v>
      </c>
      <c r="AA9" s="1">
        <v>-1</v>
      </c>
      <c r="AB9" s="1">
        <v>0</v>
      </c>
      <c r="AC9" s="1">
        <v>-1</v>
      </c>
      <c r="AD9" s="1">
        <v>0</v>
      </c>
      <c r="AE9" s="1">
        <v>-1</v>
      </c>
      <c r="AF9" s="1">
        <v>0</v>
      </c>
      <c r="AG9" s="1">
        <v>-1</v>
      </c>
      <c r="AH9" s="1">
        <v>0</v>
      </c>
      <c r="AI9" s="1">
        <v>-1</v>
      </c>
      <c r="AJ9" s="1">
        <v>0</v>
      </c>
      <c r="AK9" s="1">
        <v>-1</v>
      </c>
      <c r="AL9" s="1">
        <v>0</v>
      </c>
      <c r="AM9" s="1">
        <v>0</v>
      </c>
      <c r="AN9" s="1">
        <v>0</v>
      </c>
      <c r="AO9" s="1">
        <f>'CALCOLO ROTTA'!$B$8</f>
        <v>45.863106000000002</v>
      </c>
      <c r="AP9" s="1">
        <f>'CALCOLO ROTTA'!$B$9</f>
        <v>10.767867000000001</v>
      </c>
      <c r="AQ9" s="1">
        <v>1</v>
      </c>
      <c r="AR9" s="1">
        <v>0</v>
      </c>
      <c r="AS9" s="1">
        <v>-1</v>
      </c>
      <c r="AT9" s="1">
        <v>-1</v>
      </c>
    </row>
    <row r="10" spans="1:46" x14ac:dyDescent="0.25">
      <c r="A10" s="1">
        <f>'CALCOLO ROTTA'!H58</f>
        <v>45.863002981512565</v>
      </c>
      <c r="B10" s="1">
        <f>'CALCOLO ROTTA'!I58</f>
        <v>10.767610769649981</v>
      </c>
      <c r="C10" s="24">
        <f>IF(A10="","",'CALCOLO ROTTA'!J58)</f>
        <v>30</v>
      </c>
      <c r="D10" s="1">
        <v>0</v>
      </c>
      <c r="E10" s="1">
        <v>0.2</v>
      </c>
      <c r="F10" s="1">
        <v>0</v>
      </c>
      <c r="G10" s="1">
        <v>0</v>
      </c>
      <c r="H10" s="1">
        <v>0</v>
      </c>
      <c r="I10" s="1">
        <v>-1</v>
      </c>
      <c r="J10" s="1">
        <v>0</v>
      </c>
      <c r="K10" s="1">
        <v>-1</v>
      </c>
      <c r="L10" s="1">
        <v>0</v>
      </c>
      <c r="M10" s="1">
        <v>-1</v>
      </c>
      <c r="N10" s="1">
        <v>0</v>
      </c>
      <c r="O10" s="1">
        <v>-1</v>
      </c>
      <c r="P10" s="1">
        <v>0</v>
      </c>
      <c r="Q10" s="1">
        <v>-1</v>
      </c>
      <c r="R10" s="1">
        <v>0</v>
      </c>
      <c r="S10" s="1">
        <v>-1</v>
      </c>
      <c r="T10" s="1">
        <v>0</v>
      </c>
      <c r="U10" s="1">
        <v>-1</v>
      </c>
      <c r="V10" s="1">
        <v>0</v>
      </c>
      <c r="W10" s="1">
        <v>-1</v>
      </c>
      <c r="X10" s="1">
        <v>0</v>
      </c>
      <c r="Y10" s="1">
        <v>-1</v>
      </c>
      <c r="Z10" s="1">
        <v>0</v>
      </c>
      <c r="AA10" s="1">
        <v>-1</v>
      </c>
      <c r="AB10" s="1">
        <v>0</v>
      </c>
      <c r="AC10" s="1">
        <v>-1</v>
      </c>
      <c r="AD10" s="1">
        <v>0</v>
      </c>
      <c r="AE10" s="1">
        <v>-1</v>
      </c>
      <c r="AF10" s="1">
        <v>0</v>
      </c>
      <c r="AG10" s="1">
        <v>-1</v>
      </c>
      <c r="AH10" s="1">
        <v>0</v>
      </c>
      <c r="AI10" s="1">
        <v>-1</v>
      </c>
      <c r="AJ10" s="1">
        <v>0</v>
      </c>
      <c r="AK10" s="1">
        <v>-1</v>
      </c>
      <c r="AL10" s="1">
        <v>0</v>
      </c>
      <c r="AM10" s="1">
        <v>0</v>
      </c>
      <c r="AN10" s="1">
        <v>0</v>
      </c>
      <c r="AO10" s="1">
        <f>'CALCOLO ROTTA'!$B$8</f>
        <v>45.863106000000002</v>
      </c>
      <c r="AP10" s="1">
        <f>'CALCOLO ROTTA'!$B$9</f>
        <v>10.767867000000001</v>
      </c>
      <c r="AQ10" s="1">
        <v>1</v>
      </c>
      <c r="AR10" s="1">
        <v>0</v>
      </c>
      <c r="AS10" s="1">
        <v>-1</v>
      </c>
      <c r="AT10" s="1">
        <v>-1</v>
      </c>
    </row>
    <row r="11" spans="1:46" x14ac:dyDescent="0.25">
      <c r="A11" s="1">
        <f>'CALCOLO ROTTA'!H59</f>
        <v>45.863105999604215</v>
      </c>
      <c r="B11" s="1">
        <f>'CALCOLO ROTTA'!I59</f>
        <v>10.767565750676429</v>
      </c>
      <c r="C11" s="24">
        <f>IF(A11="","",'CALCOLO ROTTA'!J59)</f>
        <v>30</v>
      </c>
      <c r="D11" s="1">
        <v>0</v>
      </c>
      <c r="E11" s="1">
        <v>0.2</v>
      </c>
      <c r="F11" s="1">
        <v>0</v>
      </c>
      <c r="G11" s="1">
        <v>0</v>
      </c>
      <c r="H11" s="1">
        <v>0</v>
      </c>
      <c r="I11" s="1">
        <v>-1</v>
      </c>
      <c r="J11" s="1">
        <v>0</v>
      </c>
      <c r="K11" s="1">
        <v>-1</v>
      </c>
      <c r="L11" s="1">
        <v>0</v>
      </c>
      <c r="M11" s="1">
        <v>-1</v>
      </c>
      <c r="N11" s="1">
        <v>0</v>
      </c>
      <c r="O11" s="1">
        <v>-1</v>
      </c>
      <c r="P11" s="1">
        <v>0</v>
      </c>
      <c r="Q11" s="1">
        <v>-1</v>
      </c>
      <c r="R11" s="1">
        <v>0</v>
      </c>
      <c r="S11" s="1">
        <v>-1</v>
      </c>
      <c r="T11" s="1">
        <v>0</v>
      </c>
      <c r="U11" s="1">
        <v>-1</v>
      </c>
      <c r="V11" s="1">
        <v>0</v>
      </c>
      <c r="W11" s="1">
        <v>-1</v>
      </c>
      <c r="X11" s="1">
        <v>0</v>
      </c>
      <c r="Y11" s="1">
        <v>-1</v>
      </c>
      <c r="Z11" s="1">
        <v>0</v>
      </c>
      <c r="AA11" s="1">
        <v>-1</v>
      </c>
      <c r="AB11" s="1">
        <v>0</v>
      </c>
      <c r="AC11" s="1">
        <v>-1</v>
      </c>
      <c r="AD11" s="1">
        <v>0</v>
      </c>
      <c r="AE11" s="1">
        <v>-1</v>
      </c>
      <c r="AF11" s="1">
        <v>0</v>
      </c>
      <c r="AG11" s="1">
        <v>-1</v>
      </c>
      <c r="AH11" s="1">
        <v>0</v>
      </c>
      <c r="AI11" s="1">
        <v>-1</v>
      </c>
      <c r="AJ11" s="1">
        <v>0</v>
      </c>
      <c r="AK11" s="1">
        <v>-1</v>
      </c>
      <c r="AL11" s="1">
        <v>0</v>
      </c>
      <c r="AM11" s="1">
        <v>0</v>
      </c>
      <c r="AN11" s="1">
        <v>0</v>
      </c>
      <c r="AO11" s="1">
        <f>'CALCOLO ROTTA'!$B$8</f>
        <v>45.863106000000002</v>
      </c>
      <c r="AP11" s="1">
        <f>'CALCOLO ROTTA'!$B$9</f>
        <v>10.767867000000001</v>
      </c>
      <c r="AQ11" s="1">
        <v>1</v>
      </c>
      <c r="AR11" s="1">
        <v>0</v>
      </c>
      <c r="AS11" s="1">
        <v>-1</v>
      </c>
      <c r="AT11" s="1">
        <v>-1</v>
      </c>
    </row>
    <row r="12" spans="1:46" x14ac:dyDescent="0.25">
      <c r="A12" s="1">
        <f>'CALCOLO ROTTA'!H60</f>
        <v>45.863212764009965</v>
      </c>
      <c r="B12" s="1">
        <f>'CALCOLO ROTTA'!I60</f>
        <v>10.767601451180687</v>
      </c>
      <c r="C12" s="24">
        <f>IF(A12="","",'CALCOLO ROTTA'!J60)</f>
        <v>30</v>
      </c>
      <c r="D12" s="1">
        <v>0</v>
      </c>
      <c r="E12" s="1">
        <v>0.2</v>
      </c>
      <c r="F12" s="1">
        <v>0</v>
      </c>
      <c r="G12" s="1">
        <v>0</v>
      </c>
      <c r="H12" s="1">
        <v>0</v>
      </c>
      <c r="I12" s="1">
        <v>-1</v>
      </c>
      <c r="J12" s="1">
        <v>0</v>
      </c>
      <c r="K12" s="1">
        <v>-1</v>
      </c>
      <c r="L12" s="1">
        <v>0</v>
      </c>
      <c r="M12" s="1">
        <v>-1</v>
      </c>
      <c r="N12" s="1">
        <v>0</v>
      </c>
      <c r="O12" s="1">
        <v>-1</v>
      </c>
      <c r="P12" s="1">
        <v>0</v>
      </c>
      <c r="Q12" s="1">
        <v>-1</v>
      </c>
      <c r="R12" s="1">
        <v>0</v>
      </c>
      <c r="S12" s="1">
        <v>-1</v>
      </c>
      <c r="T12" s="1">
        <v>0</v>
      </c>
      <c r="U12" s="1">
        <v>-1</v>
      </c>
      <c r="V12" s="1">
        <v>0</v>
      </c>
      <c r="W12" s="1">
        <v>-1</v>
      </c>
      <c r="X12" s="1">
        <v>0</v>
      </c>
      <c r="Y12" s="1">
        <v>-1</v>
      </c>
      <c r="Z12" s="1">
        <v>0</v>
      </c>
      <c r="AA12" s="1">
        <v>-1</v>
      </c>
      <c r="AB12" s="1">
        <v>0</v>
      </c>
      <c r="AC12" s="1">
        <v>-1</v>
      </c>
      <c r="AD12" s="1">
        <v>0</v>
      </c>
      <c r="AE12" s="1">
        <v>-1</v>
      </c>
      <c r="AF12" s="1">
        <v>0</v>
      </c>
      <c r="AG12" s="1">
        <v>-1</v>
      </c>
      <c r="AH12" s="1">
        <v>0</v>
      </c>
      <c r="AI12" s="1">
        <v>-1</v>
      </c>
      <c r="AJ12" s="1">
        <v>0</v>
      </c>
      <c r="AK12" s="1">
        <v>-1</v>
      </c>
      <c r="AL12" s="1">
        <v>0</v>
      </c>
      <c r="AM12" s="1">
        <v>0</v>
      </c>
      <c r="AN12" s="1">
        <v>0</v>
      </c>
      <c r="AO12" s="1">
        <f>'CALCOLO ROTTA'!$B$8</f>
        <v>45.863106000000002</v>
      </c>
      <c r="AP12" s="1">
        <f>'CALCOLO ROTTA'!$B$9</f>
        <v>10.767867000000001</v>
      </c>
      <c r="AQ12" s="1">
        <v>1</v>
      </c>
      <c r="AR12" s="1">
        <v>0</v>
      </c>
      <c r="AS12" s="1">
        <v>-1</v>
      </c>
      <c r="AT12" s="1">
        <v>-1</v>
      </c>
    </row>
    <row r="13" spans="1:46" x14ac:dyDescent="0.25">
      <c r="A13" s="1">
        <f>'CALCOLO ROTTA'!H61</f>
        <v>45.863294165348186</v>
      </c>
      <c r="B13" s="1">
        <f>'CALCOLO ROTTA'!I61</f>
        <v>10.767710995357998</v>
      </c>
      <c r="C13" s="24">
        <f>IF(A13="","",'CALCOLO ROTTA'!J61)</f>
        <v>30</v>
      </c>
      <c r="D13" s="1">
        <v>0</v>
      </c>
      <c r="E13" s="1">
        <v>0.2</v>
      </c>
      <c r="F13" s="1">
        <v>0</v>
      </c>
      <c r="G13" s="1">
        <v>0</v>
      </c>
      <c r="H13" s="1">
        <v>0</v>
      </c>
      <c r="I13" s="1">
        <v>-1</v>
      </c>
      <c r="J13" s="1">
        <v>0</v>
      </c>
      <c r="K13" s="1">
        <v>-1</v>
      </c>
      <c r="L13" s="1">
        <v>0</v>
      </c>
      <c r="M13" s="1">
        <v>-1</v>
      </c>
      <c r="N13" s="1">
        <v>0</v>
      </c>
      <c r="O13" s="1">
        <v>-1</v>
      </c>
      <c r="P13" s="1">
        <v>0</v>
      </c>
      <c r="Q13" s="1">
        <v>-1</v>
      </c>
      <c r="R13" s="1">
        <v>0</v>
      </c>
      <c r="S13" s="1">
        <v>-1</v>
      </c>
      <c r="T13" s="1">
        <v>0</v>
      </c>
      <c r="U13" s="1">
        <v>-1</v>
      </c>
      <c r="V13" s="1">
        <v>0</v>
      </c>
      <c r="W13" s="1">
        <v>-1</v>
      </c>
      <c r="X13" s="1">
        <v>0</v>
      </c>
      <c r="Y13" s="1">
        <v>-1</v>
      </c>
      <c r="Z13" s="1">
        <v>0</v>
      </c>
      <c r="AA13" s="1">
        <v>-1</v>
      </c>
      <c r="AB13" s="1">
        <v>0</v>
      </c>
      <c r="AC13" s="1">
        <v>-1</v>
      </c>
      <c r="AD13" s="1">
        <v>0</v>
      </c>
      <c r="AE13" s="1">
        <v>-1</v>
      </c>
      <c r="AF13" s="1">
        <v>0</v>
      </c>
      <c r="AG13" s="1">
        <v>-1</v>
      </c>
      <c r="AH13" s="1">
        <v>0</v>
      </c>
      <c r="AI13" s="1">
        <v>-1</v>
      </c>
      <c r="AJ13" s="1">
        <v>0</v>
      </c>
      <c r="AK13" s="1">
        <v>-1</v>
      </c>
      <c r="AL13" s="1">
        <v>0</v>
      </c>
      <c r="AM13" s="1">
        <v>0</v>
      </c>
      <c r="AN13" s="1">
        <v>0</v>
      </c>
      <c r="AO13" s="1">
        <f>'CALCOLO ROTTA'!$B$8</f>
        <v>45.863106000000002</v>
      </c>
      <c r="AP13" s="1">
        <f>'CALCOLO ROTTA'!$B$9</f>
        <v>10.767867000000001</v>
      </c>
      <c r="AQ13" s="1">
        <v>1</v>
      </c>
      <c r="AR13" s="1">
        <v>0</v>
      </c>
      <c r="AS13" s="1">
        <v>-1</v>
      </c>
      <c r="AT13" s="1">
        <v>-1</v>
      </c>
    </row>
    <row r="14" spans="1:46" x14ac:dyDescent="0.25">
      <c r="A14" s="1">
        <f>'CALCOLO ROTTA'!H62</f>
        <v>45.863327020867843</v>
      </c>
      <c r="B14" s="1">
        <f>'CALCOLO ROTTA'!I62</f>
        <v>10.767867000000001</v>
      </c>
      <c r="C14" s="24">
        <f>IF(A14="","",'CALCOLO ROTTA'!J62)</f>
        <v>30</v>
      </c>
      <c r="D14" s="1">
        <v>0</v>
      </c>
      <c r="E14" s="1">
        <v>0.2</v>
      </c>
      <c r="F14" s="1">
        <v>0</v>
      </c>
      <c r="G14" s="1">
        <v>0</v>
      </c>
      <c r="H14" s="1">
        <v>0</v>
      </c>
      <c r="I14" s="1">
        <v>-1</v>
      </c>
      <c r="J14" s="1">
        <v>0</v>
      </c>
      <c r="K14" s="1">
        <v>-1</v>
      </c>
      <c r="L14" s="1">
        <v>0</v>
      </c>
      <c r="M14" s="1">
        <v>-1</v>
      </c>
      <c r="N14" s="1">
        <v>0</v>
      </c>
      <c r="O14" s="1">
        <v>-1</v>
      </c>
      <c r="P14" s="1">
        <v>0</v>
      </c>
      <c r="Q14" s="1">
        <v>-1</v>
      </c>
      <c r="R14" s="1">
        <v>0</v>
      </c>
      <c r="S14" s="1">
        <v>-1</v>
      </c>
      <c r="T14" s="1">
        <v>0</v>
      </c>
      <c r="U14" s="1">
        <v>-1</v>
      </c>
      <c r="V14" s="1">
        <v>0</v>
      </c>
      <c r="W14" s="1">
        <v>-1</v>
      </c>
      <c r="X14" s="1">
        <v>0</v>
      </c>
      <c r="Y14" s="1">
        <v>-1</v>
      </c>
      <c r="Z14" s="1">
        <v>0</v>
      </c>
      <c r="AA14" s="1">
        <v>-1</v>
      </c>
      <c r="AB14" s="1">
        <v>0</v>
      </c>
      <c r="AC14" s="1">
        <v>-1</v>
      </c>
      <c r="AD14" s="1">
        <v>0</v>
      </c>
      <c r="AE14" s="1">
        <v>-1</v>
      </c>
      <c r="AF14" s="1">
        <v>0</v>
      </c>
      <c r="AG14" s="1">
        <v>-1</v>
      </c>
      <c r="AH14" s="1">
        <v>0</v>
      </c>
      <c r="AI14" s="1">
        <v>-1</v>
      </c>
      <c r="AJ14" s="1">
        <v>0</v>
      </c>
      <c r="AK14" s="1">
        <v>-1</v>
      </c>
      <c r="AL14" s="1">
        <v>0</v>
      </c>
      <c r="AM14" s="1">
        <v>0</v>
      </c>
      <c r="AN14" s="1">
        <v>0</v>
      </c>
      <c r="AO14" s="1">
        <f>'CALCOLO ROTTA'!$B$8</f>
        <v>45.863106000000002</v>
      </c>
      <c r="AP14" s="1">
        <f>'CALCOLO ROTTA'!$B$9</f>
        <v>10.767867000000001</v>
      </c>
      <c r="AQ14" s="1">
        <v>1</v>
      </c>
      <c r="AR14" s="1">
        <v>0</v>
      </c>
      <c r="AS14" s="1">
        <v>-1</v>
      </c>
      <c r="AT14" s="1">
        <v>-1</v>
      </c>
    </row>
    <row r="15" spans="1:46" x14ac:dyDescent="0.25">
      <c r="A15" s="1">
        <f>'CALCOLO ROTTA'!H63</f>
        <v>45.863300653804707</v>
      </c>
      <c r="B15" s="1">
        <f>'CALCOLO ROTTA'!I63</f>
        <v>10.768028384131254</v>
      </c>
      <c r="C15" s="24">
        <f>IF(A15="","",'CALCOLO ROTTA'!J63)</f>
        <v>30</v>
      </c>
      <c r="D15" s="1">
        <v>0</v>
      </c>
      <c r="E15" s="1">
        <v>0.2</v>
      </c>
      <c r="F15" s="1">
        <v>0</v>
      </c>
      <c r="G15" s="1">
        <v>0</v>
      </c>
      <c r="H15" s="1">
        <v>0</v>
      </c>
      <c r="I15" s="1">
        <v>-1</v>
      </c>
      <c r="J15" s="1">
        <v>0</v>
      </c>
      <c r="K15" s="1">
        <v>-1</v>
      </c>
      <c r="L15" s="1">
        <v>0</v>
      </c>
      <c r="M15" s="1">
        <v>-1</v>
      </c>
      <c r="N15" s="1">
        <v>0</v>
      </c>
      <c r="O15" s="1">
        <v>-1</v>
      </c>
      <c r="P15" s="1">
        <v>0</v>
      </c>
      <c r="Q15" s="1">
        <v>-1</v>
      </c>
      <c r="R15" s="1">
        <v>0</v>
      </c>
      <c r="S15" s="1">
        <v>-1</v>
      </c>
      <c r="T15" s="1">
        <v>0</v>
      </c>
      <c r="U15" s="1">
        <v>-1</v>
      </c>
      <c r="V15" s="1">
        <v>0</v>
      </c>
      <c r="W15" s="1">
        <v>-1</v>
      </c>
      <c r="X15" s="1">
        <v>0</v>
      </c>
      <c r="Y15" s="1">
        <v>-1</v>
      </c>
      <c r="Z15" s="1">
        <v>0</v>
      </c>
      <c r="AA15" s="1">
        <v>-1</v>
      </c>
      <c r="AB15" s="1">
        <v>0</v>
      </c>
      <c r="AC15" s="1">
        <v>-1</v>
      </c>
      <c r="AD15" s="1">
        <v>0</v>
      </c>
      <c r="AE15" s="1">
        <v>-1</v>
      </c>
      <c r="AF15" s="1">
        <v>0</v>
      </c>
      <c r="AG15" s="1">
        <v>-1</v>
      </c>
      <c r="AH15" s="1">
        <v>0</v>
      </c>
      <c r="AI15" s="1">
        <v>-1</v>
      </c>
      <c r="AJ15" s="1">
        <v>0</v>
      </c>
      <c r="AK15" s="1">
        <v>-1</v>
      </c>
      <c r="AL15" s="1">
        <v>0</v>
      </c>
      <c r="AM15" s="1">
        <v>0</v>
      </c>
      <c r="AN15" s="1">
        <v>0</v>
      </c>
      <c r="AO15" s="1">
        <f>'CALCOLO ROTTA'!$B$8</f>
        <v>45.863106000000002</v>
      </c>
      <c r="AP15" s="1">
        <f>'CALCOLO ROTTA'!$B$9</f>
        <v>10.767867000000001</v>
      </c>
      <c r="AQ15" s="1">
        <v>1</v>
      </c>
      <c r="AR15" s="1">
        <v>0</v>
      </c>
      <c r="AS15" s="1">
        <v>-1</v>
      </c>
      <c r="AT15" s="1">
        <v>-1</v>
      </c>
    </row>
    <row r="16" spans="1:46" x14ac:dyDescent="0.25">
      <c r="A16" s="1">
        <f>'CALCOLO ROTTA'!H64</f>
        <v>45.863300653804707</v>
      </c>
      <c r="B16" s="1">
        <f>'CALCOLO ROTTA'!I64</f>
        <v>10.768028384131254</v>
      </c>
      <c r="C16" s="1">
        <f>IF(A16="","",'CALCOLO ROTTA'!J64)</f>
        <v>40</v>
      </c>
      <c r="D16" s="1">
        <v>0</v>
      </c>
      <c r="E16" s="1">
        <v>0.2</v>
      </c>
      <c r="F16" s="1">
        <v>0</v>
      </c>
      <c r="G16" s="1">
        <v>0</v>
      </c>
      <c r="H16" s="1">
        <v>0</v>
      </c>
      <c r="I16" s="1">
        <v>-1</v>
      </c>
      <c r="J16" s="1">
        <v>0</v>
      </c>
      <c r="K16" s="1">
        <v>-1</v>
      </c>
      <c r="L16" s="1">
        <v>0</v>
      </c>
      <c r="M16" s="1">
        <v>-1</v>
      </c>
      <c r="N16" s="1">
        <v>0</v>
      </c>
      <c r="O16" s="1">
        <v>-1</v>
      </c>
      <c r="P16" s="1">
        <v>0</v>
      </c>
      <c r="Q16" s="1">
        <v>-1</v>
      </c>
      <c r="R16" s="1">
        <v>0</v>
      </c>
      <c r="S16" s="1">
        <v>-1</v>
      </c>
      <c r="T16" s="1">
        <v>0</v>
      </c>
      <c r="U16" s="1">
        <v>-1</v>
      </c>
      <c r="V16" s="1">
        <v>0</v>
      </c>
      <c r="W16" s="1">
        <v>-1</v>
      </c>
      <c r="X16" s="1">
        <v>0</v>
      </c>
      <c r="Y16" s="1">
        <v>-1</v>
      </c>
      <c r="Z16" s="1">
        <v>0</v>
      </c>
      <c r="AA16" s="1">
        <v>-1</v>
      </c>
      <c r="AB16" s="1">
        <v>0</v>
      </c>
      <c r="AC16" s="1">
        <v>-1</v>
      </c>
      <c r="AD16" s="1">
        <v>0</v>
      </c>
      <c r="AE16" s="1">
        <v>-1</v>
      </c>
      <c r="AF16" s="1">
        <v>0</v>
      </c>
      <c r="AG16" s="1">
        <v>-1</v>
      </c>
      <c r="AH16" s="1">
        <v>0</v>
      </c>
      <c r="AI16" s="1">
        <v>-1</v>
      </c>
      <c r="AJ16" s="1">
        <v>0</v>
      </c>
      <c r="AK16" s="1">
        <v>-1</v>
      </c>
      <c r="AL16" s="1">
        <v>0</v>
      </c>
      <c r="AM16" s="1">
        <v>0</v>
      </c>
      <c r="AN16" s="1">
        <v>0</v>
      </c>
      <c r="AO16" s="1">
        <f>'CALCOLO ROTTA'!$B$8</f>
        <v>45.863106000000002</v>
      </c>
      <c r="AP16" s="1">
        <f>'CALCOLO ROTTA'!$B$9</f>
        <v>10.767867000000001</v>
      </c>
      <c r="AQ16" s="1">
        <v>1</v>
      </c>
      <c r="AR16" s="1">
        <v>0</v>
      </c>
      <c r="AS16" s="1">
        <v>-1</v>
      </c>
      <c r="AT16" s="1">
        <v>-1</v>
      </c>
    </row>
    <row r="17" spans="1:46" x14ac:dyDescent="0.25">
      <c r="A17" s="1">
        <f>'CALCOLO ROTTA'!H65</f>
        <v>45.863220256198112</v>
      </c>
      <c r="B17" s="1">
        <f>'CALCOLO ROTTA'!I65</f>
        <v>10.76815118386248</v>
      </c>
      <c r="C17" s="24">
        <f>IF(A17="","",'CALCOLO ROTTA'!J65)</f>
        <v>40</v>
      </c>
      <c r="D17" s="1">
        <v>0</v>
      </c>
      <c r="E17" s="1">
        <v>0.2</v>
      </c>
      <c r="F17" s="1">
        <v>0</v>
      </c>
      <c r="G17" s="1">
        <v>0</v>
      </c>
      <c r="H17" s="1">
        <v>0</v>
      </c>
      <c r="I17" s="1">
        <v>-1</v>
      </c>
      <c r="J17" s="1">
        <v>0</v>
      </c>
      <c r="K17" s="1">
        <v>-1</v>
      </c>
      <c r="L17" s="1">
        <v>0</v>
      </c>
      <c r="M17" s="1">
        <v>-1</v>
      </c>
      <c r="N17" s="1">
        <v>0</v>
      </c>
      <c r="O17" s="1">
        <v>-1</v>
      </c>
      <c r="P17" s="1">
        <v>0</v>
      </c>
      <c r="Q17" s="1">
        <v>-1</v>
      </c>
      <c r="R17" s="1">
        <v>0</v>
      </c>
      <c r="S17" s="1">
        <v>-1</v>
      </c>
      <c r="T17" s="1">
        <v>0</v>
      </c>
      <c r="U17" s="1">
        <v>-1</v>
      </c>
      <c r="V17" s="1">
        <v>0</v>
      </c>
      <c r="W17" s="1">
        <v>-1</v>
      </c>
      <c r="X17" s="1">
        <v>0</v>
      </c>
      <c r="Y17" s="1">
        <v>-1</v>
      </c>
      <c r="Z17" s="1">
        <v>0</v>
      </c>
      <c r="AA17" s="1">
        <v>-1</v>
      </c>
      <c r="AB17" s="1">
        <v>0</v>
      </c>
      <c r="AC17" s="1">
        <v>-1</v>
      </c>
      <c r="AD17" s="1">
        <v>0</v>
      </c>
      <c r="AE17" s="1">
        <v>-1</v>
      </c>
      <c r="AF17" s="1">
        <v>0</v>
      </c>
      <c r="AG17" s="1">
        <v>-1</v>
      </c>
      <c r="AH17" s="1">
        <v>0</v>
      </c>
      <c r="AI17" s="1">
        <v>-1</v>
      </c>
      <c r="AJ17" s="1">
        <v>0</v>
      </c>
      <c r="AK17" s="1">
        <v>-1</v>
      </c>
      <c r="AL17" s="1">
        <v>0</v>
      </c>
      <c r="AM17" s="1">
        <v>0</v>
      </c>
      <c r="AN17" s="1">
        <v>0</v>
      </c>
      <c r="AO17" s="1">
        <f>'CALCOLO ROTTA'!$B$8</f>
        <v>45.863106000000002</v>
      </c>
      <c r="AP17" s="1">
        <f>'CALCOLO ROTTA'!$B$9</f>
        <v>10.767867000000001</v>
      </c>
      <c r="AQ17" s="1">
        <v>1</v>
      </c>
      <c r="AR17" s="1">
        <v>0</v>
      </c>
      <c r="AS17" s="1">
        <v>-1</v>
      </c>
      <c r="AT17" s="1">
        <v>-1</v>
      </c>
    </row>
    <row r="18" spans="1:46" x14ac:dyDescent="0.25">
      <c r="A18" s="1">
        <f>'CALCOLO ROTTA'!H66</f>
        <v>45.86310599951485</v>
      </c>
      <c r="B18" s="1">
        <f>'CALCOLO ROTTA'!I66</f>
        <v>10.768200526036814</v>
      </c>
      <c r="C18" s="24">
        <f>IF(A18="","",'CALCOLO ROTTA'!J66)</f>
        <v>40</v>
      </c>
      <c r="D18" s="1">
        <v>0</v>
      </c>
      <c r="E18" s="1">
        <v>0.2</v>
      </c>
      <c r="F18" s="1">
        <v>0</v>
      </c>
      <c r="G18" s="1">
        <v>0</v>
      </c>
      <c r="H18" s="1">
        <v>0</v>
      </c>
      <c r="I18" s="1">
        <v>-1</v>
      </c>
      <c r="J18" s="1">
        <v>0</v>
      </c>
      <c r="K18" s="1">
        <v>-1</v>
      </c>
      <c r="L18" s="1">
        <v>0</v>
      </c>
      <c r="M18" s="1">
        <v>-1</v>
      </c>
      <c r="N18" s="1">
        <v>0</v>
      </c>
      <c r="O18" s="1">
        <v>-1</v>
      </c>
      <c r="P18" s="1">
        <v>0</v>
      </c>
      <c r="Q18" s="1">
        <v>-1</v>
      </c>
      <c r="R18" s="1">
        <v>0</v>
      </c>
      <c r="S18" s="1">
        <v>-1</v>
      </c>
      <c r="T18" s="1">
        <v>0</v>
      </c>
      <c r="U18" s="1">
        <v>-1</v>
      </c>
      <c r="V18" s="1">
        <v>0</v>
      </c>
      <c r="W18" s="1">
        <v>-1</v>
      </c>
      <c r="X18" s="1">
        <v>0</v>
      </c>
      <c r="Y18" s="1">
        <v>-1</v>
      </c>
      <c r="Z18" s="1">
        <v>0</v>
      </c>
      <c r="AA18" s="1">
        <v>-1</v>
      </c>
      <c r="AB18" s="1">
        <v>0</v>
      </c>
      <c r="AC18" s="1">
        <v>-1</v>
      </c>
      <c r="AD18" s="1">
        <v>0</v>
      </c>
      <c r="AE18" s="1">
        <v>-1</v>
      </c>
      <c r="AF18" s="1">
        <v>0</v>
      </c>
      <c r="AG18" s="1">
        <v>-1</v>
      </c>
      <c r="AH18" s="1">
        <v>0</v>
      </c>
      <c r="AI18" s="1">
        <v>-1</v>
      </c>
      <c r="AJ18" s="1">
        <v>0</v>
      </c>
      <c r="AK18" s="1">
        <v>-1</v>
      </c>
      <c r="AL18" s="1">
        <v>0</v>
      </c>
      <c r="AM18" s="1">
        <v>0</v>
      </c>
      <c r="AN18" s="1">
        <v>0</v>
      </c>
      <c r="AO18" s="1">
        <f>'CALCOLO ROTTA'!$B$8</f>
        <v>45.863106000000002</v>
      </c>
      <c r="AP18" s="1">
        <f>'CALCOLO ROTTA'!$B$9</f>
        <v>10.767867000000001</v>
      </c>
      <c r="AQ18" s="1">
        <v>1</v>
      </c>
      <c r="AR18" s="1">
        <v>0</v>
      </c>
      <c r="AS18" s="1">
        <v>-1</v>
      </c>
      <c r="AT18" s="1">
        <v>-1</v>
      </c>
    </row>
    <row r="19" spans="1:46" x14ac:dyDescent="0.25">
      <c r="A19" s="1">
        <f>'CALCOLO ROTTA'!H67</f>
        <v>45.862987996957585</v>
      </c>
      <c r="B19" s="1">
        <f>'CALCOLO ROTTA'!I67</f>
        <v>10.768160500140009</v>
      </c>
      <c r="C19" s="24">
        <f>IF(A19="","",'CALCOLO ROTTA'!J67)</f>
        <v>40</v>
      </c>
      <c r="D19" s="1">
        <v>0</v>
      </c>
      <c r="E19" s="1">
        <v>0.2</v>
      </c>
      <c r="F19" s="1">
        <v>0</v>
      </c>
      <c r="G19" s="1">
        <v>0</v>
      </c>
      <c r="H19" s="1">
        <v>0</v>
      </c>
      <c r="I19" s="1">
        <v>-1</v>
      </c>
      <c r="J19" s="1">
        <v>0</v>
      </c>
      <c r="K19" s="1">
        <v>-1</v>
      </c>
      <c r="L19" s="1">
        <v>0</v>
      </c>
      <c r="M19" s="1">
        <v>-1</v>
      </c>
      <c r="N19" s="1">
        <v>0</v>
      </c>
      <c r="O19" s="1">
        <v>-1</v>
      </c>
      <c r="P19" s="1">
        <v>0</v>
      </c>
      <c r="Q19" s="1">
        <v>-1</v>
      </c>
      <c r="R19" s="1">
        <v>0</v>
      </c>
      <c r="S19" s="1">
        <v>-1</v>
      </c>
      <c r="T19" s="1">
        <v>0</v>
      </c>
      <c r="U19" s="1">
        <v>-1</v>
      </c>
      <c r="V19" s="1">
        <v>0</v>
      </c>
      <c r="W19" s="1">
        <v>-1</v>
      </c>
      <c r="X19" s="1">
        <v>0</v>
      </c>
      <c r="Y19" s="1">
        <v>-1</v>
      </c>
      <c r="Z19" s="1">
        <v>0</v>
      </c>
      <c r="AA19" s="1">
        <v>-1</v>
      </c>
      <c r="AB19" s="1">
        <v>0</v>
      </c>
      <c r="AC19" s="1">
        <v>-1</v>
      </c>
      <c r="AD19" s="1">
        <v>0</v>
      </c>
      <c r="AE19" s="1">
        <v>-1</v>
      </c>
      <c r="AF19" s="1">
        <v>0</v>
      </c>
      <c r="AG19" s="1">
        <v>-1</v>
      </c>
      <c r="AH19" s="1">
        <v>0</v>
      </c>
      <c r="AI19" s="1">
        <v>-1</v>
      </c>
      <c r="AJ19" s="1">
        <v>0</v>
      </c>
      <c r="AK19" s="1">
        <v>-1</v>
      </c>
      <c r="AL19" s="1">
        <v>0</v>
      </c>
      <c r="AM19" s="1">
        <v>0</v>
      </c>
      <c r="AN19" s="1">
        <v>0</v>
      </c>
      <c r="AO19" s="1">
        <f>'CALCOLO ROTTA'!$B$8</f>
        <v>45.863106000000002</v>
      </c>
      <c r="AP19" s="1">
        <f>'CALCOLO ROTTA'!$B$9</f>
        <v>10.767867000000001</v>
      </c>
      <c r="AQ19" s="1">
        <v>1</v>
      </c>
      <c r="AR19" s="1">
        <v>0</v>
      </c>
      <c r="AS19" s="1">
        <v>-1</v>
      </c>
      <c r="AT19" s="1">
        <v>-1</v>
      </c>
    </row>
    <row r="20" spans="1:46" x14ac:dyDescent="0.25">
      <c r="A20" s="1">
        <f>'CALCOLO ROTTA'!H68</f>
        <v>45.862898369024599</v>
      </c>
      <c r="B20" s="1">
        <f>'CALCOLO ROTTA'!I68</f>
        <v>10.768039141827717</v>
      </c>
      <c r="C20" s="24">
        <f>IF(A20="","",'CALCOLO ROTTA'!J68)</f>
        <v>40</v>
      </c>
      <c r="D20" s="1">
        <v>0</v>
      </c>
      <c r="E20" s="1">
        <v>0.2</v>
      </c>
      <c r="F20" s="1">
        <v>0</v>
      </c>
      <c r="G20" s="1">
        <v>0</v>
      </c>
      <c r="H20" s="1">
        <v>0</v>
      </c>
      <c r="I20" s="1">
        <v>-1</v>
      </c>
      <c r="J20" s="1">
        <v>0</v>
      </c>
      <c r="K20" s="1">
        <v>-1</v>
      </c>
      <c r="L20" s="1">
        <v>0</v>
      </c>
      <c r="M20" s="1">
        <v>-1</v>
      </c>
      <c r="N20" s="1">
        <v>0</v>
      </c>
      <c r="O20" s="1">
        <v>-1</v>
      </c>
      <c r="P20" s="1">
        <v>0</v>
      </c>
      <c r="Q20" s="1">
        <v>-1</v>
      </c>
      <c r="R20" s="1">
        <v>0</v>
      </c>
      <c r="S20" s="1">
        <v>-1</v>
      </c>
      <c r="T20" s="1">
        <v>0</v>
      </c>
      <c r="U20" s="1">
        <v>-1</v>
      </c>
      <c r="V20" s="1">
        <v>0</v>
      </c>
      <c r="W20" s="1">
        <v>-1</v>
      </c>
      <c r="X20" s="1">
        <v>0</v>
      </c>
      <c r="Y20" s="1">
        <v>-1</v>
      </c>
      <c r="Z20" s="1">
        <v>0</v>
      </c>
      <c r="AA20" s="1">
        <v>-1</v>
      </c>
      <c r="AB20" s="1">
        <v>0</v>
      </c>
      <c r="AC20" s="1">
        <v>-1</v>
      </c>
      <c r="AD20" s="1">
        <v>0</v>
      </c>
      <c r="AE20" s="1">
        <v>-1</v>
      </c>
      <c r="AF20" s="1">
        <v>0</v>
      </c>
      <c r="AG20" s="1">
        <v>-1</v>
      </c>
      <c r="AH20" s="1">
        <v>0</v>
      </c>
      <c r="AI20" s="1">
        <v>-1</v>
      </c>
      <c r="AJ20" s="1">
        <v>0</v>
      </c>
      <c r="AK20" s="1">
        <v>-1</v>
      </c>
      <c r="AL20" s="1">
        <v>0</v>
      </c>
      <c r="AM20" s="1">
        <v>0</v>
      </c>
      <c r="AN20" s="1">
        <v>0</v>
      </c>
      <c r="AO20" s="1">
        <f>'CALCOLO ROTTA'!$B$8</f>
        <v>45.863106000000002</v>
      </c>
      <c r="AP20" s="1">
        <f>'CALCOLO ROTTA'!$B$9</f>
        <v>10.767867000000001</v>
      </c>
      <c r="AQ20" s="1">
        <v>1</v>
      </c>
      <c r="AR20" s="1">
        <v>0</v>
      </c>
      <c r="AS20" s="1">
        <v>-1</v>
      </c>
      <c r="AT20" s="1">
        <v>-1</v>
      </c>
    </row>
    <row r="21" spans="1:46" x14ac:dyDescent="0.25">
      <c r="A21" s="1">
        <f>'CALCOLO ROTTA'!H69</f>
        <v>45.862862502433735</v>
      </c>
      <c r="B21" s="1">
        <f>'CALCOLO ROTTA'!I69</f>
        <v>10.767867000000001</v>
      </c>
      <c r="C21" s="24">
        <f>IF(A21="","",'CALCOLO ROTTA'!J69)</f>
        <v>40</v>
      </c>
      <c r="D21" s="1">
        <v>0</v>
      </c>
      <c r="E21" s="1">
        <v>0.2</v>
      </c>
      <c r="F21" s="1">
        <v>0</v>
      </c>
      <c r="G21" s="1">
        <v>0</v>
      </c>
      <c r="H21" s="1">
        <v>0</v>
      </c>
      <c r="I21" s="1">
        <v>-1</v>
      </c>
      <c r="J21" s="1">
        <v>0</v>
      </c>
      <c r="K21" s="1">
        <v>-1</v>
      </c>
      <c r="L21" s="1">
        <v>0</v>
      </c>
      <c r="M21" s="1">
        <v>-1</v>
      </c>
      <c r="N21" s="1">
        <v>0</v>
      </c>
      <c r="O21" s="1">
        <v>-1</v>
      </c>
      <c r="P21" s="1">
        <v>0</v>
      </c>
      <c r="Q21" s="1">
        <v>-1</v>
      </c>
      <c r="R21" s="1">
        <v>0</v>
      </c>
      <c r="S21" s="1">
        <v>-1</v>
      </c>
      <c r="T21" s="1">
        <v>0</v>
      </c>
      <c r="U21" s="1">
        <v>-1</v>
      </c>
      <c r="V21" s="1">
        <v>0</v>
      </c>
      <c r="W21" s="1">
        <v>-1</v>
      </c>
      <c r="X21" s="1">
        <v>0</v>
      </c>
      <c r="Y21" s="1">
        <v>-1</v>
      </c>
      <c r="Z21" s="1">
        <v>0</v>
      </c>
      <c r="AA21" s="1">
        <v>-1</v>
      </c>
      <c r="AB21" s="1">
        <v>0</v>
      </c>
      <c r="AC21" s="1">
        <v>-1</v>
      </c>
      <c r="AD21" s="1">
        <v>0</v>
      </c>
      <c r="AE21" s="1">
        <v>-1</v>
      </c>
      <c r="AF21" s="1">
        <v>0</v>
      </c>
      <c r="AG21" s="1">
        <v>-1</v>
      </c>
      <c r="AH21" s="1">
        <v>0</v>
      </c>
      <c r="AI21" s="1">
        <v>-1</v>
      </c>
      <c r="AJ21" s="1">
        <v>0</v>
      </c>
      <c r="AK21" s="1">
        <v>-1</v>
      </c>
      <c r="AL21" s="1">
        <v>0</v>
      </c>
      <c r="AM21" s="1">
        <v>0</v>
      </c>
      <c r="AN21" s="1">
        <v>0</v>
      </c>
      <c r="AO21" s="1">
        <f>'CALCOLO ROTTA'!$B$8</f>
        <v>45.863106000000002</v>
      </c>
      <c r="AP21" s="1">
        <f>'CALCOLO ROTTA'!$B$9</f>
        <v>10.767867000000001</v>
      </c>
      <c r="AQ21" s="1">
        <v>1</v>
      </c>
      <c r="AR21" s="1">
        <v>0</v>
      </c>
      <c r="AS21" s="1">
        <v>-1</v>
      </c>
      <c r="AT21" s="1">
        <v>-1</v>
      </c>
    </row>
    <row r="22" spans="1:46" x14ac:dyDescent="0.25">
      <c r="A22" s="1">
        <f>'CALCOLO ROTTA'!H70</f>
        <v>45.862891880552446</v>
      </c>
      <c r="B22" s="1">
        <f>'CALCOLO ROTTA'!I70</f>
        <v>10.767689478760886</v>
      </c>
      <c r="C22" s="24">
        <f>IF(A22="","",'CALCOLO ROTTA'!J70)</f>
        <v>40</v>
      </c>
      <c r="D22" s="1">
        <v>0</v>
      </c>
      <c r="E22" s="1">
        <v>0.2</v>
      </c>
      <c r="F22" s="1">
        <v>0</v>
      </c>
      <c r="G22" s="1">
        <v>0</v>
      </c>
      <c r="H22" s="1">
        <v>0</v>
      </c>
      <c r="I22" s="1">
        <v>-1</v>
      </c>
      <c r="J22" s="1">
        <v>0</v>
      </c>
      <c r="K22" s="1">
        <v>-1</v>
      </c>
      <c r="L22" s="1">
        <v>0</v>
      </c>
      <c r="M22" s="1">
        <v>-1</v>
      </c>
      <c r="N22" s="1">
        <v>0</v>
      </c>
      <c r="O22" s="1">
        <v>-1</v>
      </c>
      <c r="P22" s="1">
        <v>0</v>
      </c>
      <c r="Q22" s="1">
        <v>-1</v>
      </c>
      <c r="R22" s="1">
        <v>0</v>
      </c>
      <c r="S22" s="1">
        <v>-1</v>
      </c>
      <c r="T22" s="1">
        <v>0</v>
      </c>
      <c r="U22" s="1">
        <v>-1</v>
      </c>
      <c r="V22" s="1">
        <v>0</v>
      </c>
      <c r="W22" s="1">
        <v>-1</v>
      </c>
      <c r="X22" s="1">
        <v>0</v>
      </c>
      <c r="Y22" s="1">
        <v>-1</v>
      </c>
      <c r="Z22" s="1">
        <v>0</v>
      </c>
      <c r="AA22" s="1">
        <v>-1</v>
      </c>
      <c r="AB22" s="1">
        <v>0</v>
      </c>
      <c r="AC22" s="1">
        <v>-1</v>
      </c>
      <c r="AD22" s="1">
        <v>0</v>
      </c>
      <c r="AE22" s="1">
        <v>-1</v>
      </c>
      <c r="AF22" s="1">
        <v>0</v>
      </c>
      <c r="AG22" s="1">
        <v>-1</v>
      </c>
      <c r="AH22" s="1">
        <v>0</v>
      </c>
      <c r="AI22" s="1">
        <v>-1</v>
      </c>
      <c r="AJ22" s="1">
        <v>0</v>
      </c>
      <c r="AK22" s="1">
        <v>-1</v>
      </c>
      <c r="AL22" s="1">
        <v>0</v>
      </c>
      <c r="AM22" s="1">
        <v>0</v>
      </c>
      <c r="AN22" s="1">
        <v>0</v>
      </c>
      <c r="AO22" s="1">
        <f>'CALCOLO ROTTA'!$B$8</f>
        <v>45.863106000000002</v>
      </c>
      <c r="AP22" s="1">
        <f>'CALCOLO ROTTA'!$B$9</f>
        <v>10.767867000000001</v>
      </c>
      <c r="AQ22" s="1">
        <v>1</v>
      </c>
      <c r="AR22" s="1">
        <v>0</v>
      </c>
      <c r="AS22" s="1">
        <v>-1</v>
      </c>
      <c r="AT22" s="1">
        <v>-1</v>
      </c>
    </row>
    <row r="23" spans="1:46" x14ac:dyDescent="0.25">
      <c r="A23" s="1">
        <f>'CALCOLO ROTTA'!H71</f>
        <v>45.862980504675562</v>
      </c>
      <c r="B23" s="1">
        <f>'CALCOLO ROTTA'!I71</f>
        <v>10.767554864972537</v>
      </c>
      <c r="C23" s="24">
        <f>IF(A23="","",'CALCOLO ROTTA'!J71)</f>
        <v>40</v>
      </c>
      <c r="D23" s="1">
        <v>0</v>
      </c>
      <c r="E23" s="1">
        <v>0.2</v>
      </c>
      <c r="F23" s="1">
        <v>0</v>
      </c>
      <c r="G23" s="1">
        <v>0</v>
      </c>
      <c r="H23" s="1">
        <v>0</v>
      </c>
      <c r="I23" s="1">
        <v>-1</v>
      </c>
      <c r="J23" s="1">
        <v>0</v>
      </c>
      <c r="K23" s="1">
        <v>-1</v>
      </c>
      <c r="L23" s="1">
        <v>0</v>
      </c>
      <c r="M23" s="1">
        <v>-1</v>
      </c>
      <c r="N23" s="1">
        <v>0</v>
      </c>
      <c r="O23" s="1">
        <v>-1</v>
      </c>
      <c r="P23" s="1">
        <v>0</v>
      </c>
      <c r="Q23" s="1">
        <v>-1</v>
      </c>
      <c r="R23" s="1">
        <v>0</v>
      </c>
      <c r="S23" s="1">
        <v>-1</v>
      </c>
      <c r="T23" s="1">
        <v>0</v>
      </c>
      <c r="U23" s="1">
        <v>-1</v>
      </c>
      <c r="V23" s="1">
        <v>0</v>
      </c>
      <c r="W23" s="1">
        <v>-1</v>
      </c>
      <c r="X23" s="1">
        <v>0</v>
      </c>
      <c r="Y23" s="1">
        <v>-1</v>
      </c>
      <c r="Z23" s="1">
        <v>0</v>
      </c>
      <c r="AA23" s="1">
        <v>-1</v>
      </c>
      <c r="AB23" s="1">
        <v>0</v>
      </c>
      <c r="AC23" s="1">
        <v>-1</v>
      </c>
      <c r="AD23" s="1">
        <v>0</v>
      </c>
      <c r="AE23" s="1">
        <v>-1</v>
      </c>
      <c r="AF23" s="1">
        <v>0</v>
      </c>
      <c r="AG23" s="1">
        <v>-1</v>
      </c>
      <c r="AH23" s="1">
        <v>0</v>
      </c>
      <c r="AI23" s="1">
        <v>-1</v>
      </c>
      <c r="AJ23" s="1">
        <v>0</v>
      </c>
      <c r="AK23" s="1">
        <v>-1</v>
      </c>
      <c r="AL23" s="1">
        <v>0</v>
      </c>
      <c r="AM23" s="1">
        <v>0</v>
      </c>
      <c r="AN23" s="1">
        <v>0</v>
      </c>
      <c r="AO23" s="1">
        <f>'CALCOLO ROTTA'!$B$8</f>
        <v>45.863106000000002</v>
      </c>
      <c r="AP23" s="1">
        <f>'CALCOLO ROTTA'!$B$9</f>
        <v>10.767867000000001</v>
      </c>
      <c r="AQ23" s="1">
        <v>1</v>
      </c>
      <c r="AR23" s="1">
        <v>0</v>
      </c>
      <c r="AS23" s="1">
        <v>-1</v>
      </c>
      <c r="AT23" s="1">
        <v>-1</v>
      </c>
    </row>
    <row r="24" spans="1:46" x14ac:dyDescent="0.25">
      <c r="A24" s="1">
        <f>'CALCOLO ROTTA'!H72</f>
        <v>45.863105999416419</v>
      </c>
      <c r="B24" s="1">
        <f>'CALCOLO ROTTA'!I72</f>
        <v>10.767501197249951</v>
      </c>
      <c r="C24" s="24">
        <f>IF(A24="","",'CALCOLO ROTTA'!J72)</f>
        <v>40</v>
      </c>
      <c r="D24" s="1">
        <v>0</v>
      </c>
      <c r="E24" s="1">
        <v>0.2</v>
      </c>
      <c r="F24" s="1">
        <v>0</v>
      </c>
      <c r="G24" s="1">
        <v>0</v>
      </c>
      <c r="H24" s="1">
        <v>0</v>
      </c>
      <c r="I24" s="1">
        <v>-1</v>
      </c>
      <c r="J24" s="1">
        <v>0</v>
      </c>
      <c r="K24" s="1">
        <v>-1</v>
      </c>
      <c r="L24" s="1">
        <v>0</v>
      </c>
      <c r="M24" s="1">
        <v>-1</v>
      </c>
      <c r="N24" s="1">
        <v>0</v>
      </c>
      <c r="O24" s="1">
        <v>-1</v>
      </c>
      <c r="P24" s="1">
        <v>0</v>
      </c>
      <c r="Q24" s="1">
        <v>-1</v>
      </c>
      <c r="R24" s="1">
        <v>0</v>
      </c>
      <c r="S24" s="1">
        <v>-1</v>
      </c>
      <c r="T24" s="1">
        <v>0</v>
      </c>
      <c r="U24" s="1">
        <v>-1</v>
      </c>
      <c r="V24" s="1">
        <v>0</v>
      </c>
      <c r="W24" s="1">
        <v>-1</v>
      </c>
      <c r="X24" s="1">
        <v>0</v>
      </c>
      <c r="Y24" s="1">
        <v>-1</v>
      </c>
      <c r="Z24" s="1">
        <v>0</v>
      </c>
      <c r="AA24" s="1">
        <v>-1</v>
      </c>
      <c r="AB24" s="1">
        <v>0</v>
      </c>
      <c r="AC24" s="1">
        <v>-1</v>
      </c>
      <c r="AD24" s="1">
        <v>0</v>
      </c>
      <c r="AE24" s="1">
        <v>-1</v>
      </c>
      <c r="AF24" s="1">
        <v>0</v>
      </c>
      <c r="AG24" s="1">
        <v>-1</v>
      </c>
      <c r="AH24" s="1">
        <v>0</v>
      </c>
      <c r="AI24" s="1">
        <v>-1</v>
      </c>
      <c r="AJ24" s="1">
        <v>0</v>
      </c>
      <c r="AK24" s="1">
        <v>-1</v>
      </c>
      <c r="AL24" s="1">
        <v>0</v>
      </c>
      <c r="AM24" s="1">
        <v>0</v>
      </c>
      <c r="AN24" s="1">
        <v>0</v>
      </c>
      <c r="AO24" s="1">
        <f>'CALCOLO ROTTA'!$B$8</f>
        <v>45.863106000000002</v>
      </c>
      <c r="AP24" s="1">
        <f>'CALCOLO ROTTA'!$B$9</f>
        <v>10.767867000000001</v>
      </c>
      <c r="AQ24" s="1">
        <v>1</v>
      </c>
      <c r="AR24" s="1">
        <v>0</v>
      </c>
      <c r="AS24" s="1">
        <v>-1</v>
      </c>
      <c r="AT24" s="1">
        <v>-1</v>
      </c>
    </row>
    <row r="25" spans="1:46" x14ac:dyDescent="0.25">
      <c r="A25" s="1">
        <f>'CALCOLO ROTTA'!H73</f>
        <v>45.863235240565274</v>
      </c>
      <c r="B25" s="1">
        <f>'CALCOLO ROTTA'!I73</f>
        <v>10.767545546036134</v>
      </c>
      <c r="C25" s="24">
        <f>IF(A25="","",'CALCOLO ROTTA'!J73)</f>
        <v>40</v>
      </c>
      <c r="D25" s="1">
        <v>0</v>
      </c>
      <c r="E25" s="1">
        <v>0.2</v>
      </c>
      <c r="F25" s="1">
        <v>0</v>
      </c>
      <c r="G25" s="1">
        <v>0</v>
      </c>
      <c r="H25" s="1">
        <v>0</v>
      </c>
      <c r="I25" s="1">
        <v>-1</v>
      </c>
      <c r="J25" s="1">
        <v>0</v>
      </c>
      <c r="K25" s="1">
        <v>-1</v>
      </c>
      <c r="L25" s="1">
        <v>0</v>
      </c>
      <c r="M25" s="1">
        <v>-1</v>
      </c>
      <c r="N25" s="1">
        <v>0</v>
      </c>
      <c r="O25" s="1">
        <v>-1</v>
      </c>
      <c r="P25" s="1">
        <v>0</v>
      </c>
      <c r="Q25" s="1">
        <v>-1</v>
      </c>
      <c r="R25" s="1">
        <v>0</v>
      </c>
      <c r="S25" s="1">
        <v>-1</v>
      </c>
      <c r="T25" s="1">
        <v>0</v>
      </c>
      <c r="U25" s="1">
        <v>-1</v>
      </c>
      <c r="V25" s="1">
        <v>0</v>
      </c>
      <c r="W25" s="1">
        <v>-1</v>
      </c>
      <c r="X25" s="1">
        <v>0</v>
      </c>
      <c r="Y25" s="1">
        <v>-1</v>
      </c>
      <c r="Z25" s="1">
        <v>0</v>
      </c>
      <c r="AA25" s="1">
        <v>-1</v>
      </c>
      <c r="AB25" s="1">
        <v>0</v>
      </c>
      <c r="AC25" s="1">
        <v>-1</v>
      </c>
      <c r="AD25" s="1">
        <v>0</v>
      </c>
      <c r="AE25" s="1">
        <v>-1</v>
      </c>
      <c r="AF25" s="1">
        <v>0</v>
      </c>
      <c r="AG25" s="1">
        <v>-1</v>
      </c>
      <c r="AH25" s="1">
        <v>0</v>
      </c>
      <c r="AI25" s="1">
        <v>-1</v>
      </c>
      <c r="AJ25" s="1">
        <v>0</v>
      </c>
      <c r="AK25" s="1">
        <v>-1</v>
      </c>
      <c r="AL25" s="1">
        <v>0</v>
      </c>
      <c r="AM25" s="1">
        <v>0</v>
      </c>
      <c r="AN25" s="1">
        <v>0</v>
      </c>
      <c r="AO25" s="1">
        <f>'CALCOLO ROTTA'!$B$8</f>
        <v>45.863106000000002</v>
      </c>
      <c r="AP25" s="1">
        <f>'CALCOLO ROTTA'!$B$9</f>
        <v>10.767867000000001</v>
      </c>
      <c r="AQ25" s="1">
        <v>1</v>
      </c>
      <c r="AR25" s="1">
        <v>0</v>
      </c>
      <c r="AS25" s="1">
        <v>-1</v>
      </c>
      <c r="AT25" s="1">
        <v>-1</v>
      </c>
    </row>
    <row r="26" spans="1:46" x14ac:dyDescent="0.25">
      <c r="A26" s="1">
        <f>'CALCOLO ROTTA'!H74</f>
        <v>45.863333096083402</v>
      </c>
      <c r="B26" s="1">
        <f>'CALCOLO ROTTA'!I74</f>
        <v>10.767678718403669</v>
      </c>
      <c r="C26" s="24">
        <f>IF(A26="","",'CALCOLO ROTTA'!J74)</f>
        <v>40</v>
      </c>
      <c r="D26" s="1">
        <v>0</v>
      </c>
      <c r="E26" s="1">
        <v>0.2</v>
      </c>
      <c r="F26" s="1">
        <v>0</v>
      </c>
      <c r="G26" s="1">
        <v>0</v>
      </c>
      <c r="H26" s="1">
        <v>0</v>
      </c>
      <c r="I26" s="1">
        <v>-1</v>
      </c>
      <c r="J26" s="1">
        <v>0</v>
      </c>
      <c r="K26" s="1">
        <v>-1</v>
      </c>
      <c r="L26" s="1">
        <v>0</v>
      </c>
      <c r="M26" s="1">
        <v>-1</v>
      </c>
      <c r="N26" s="1">
        <v>0</v>
      </c>
      <c r="O26" s="1">
        <v>-1</v>
      </c>
      <c r="P26" s="1">
        <v>0</v>
      </c>
      <c r="Q26" s="1">
        <v>-1</v>
      </c>
      <c r="R26" s="1">
        <v>0</v>
      </c>
      <c r="S26" s="1">
        <v>-1</v>
      </c>
      <c r="T26" s="1">
        <v>0</v>
      </c>
      <c r="U26" s="1">
        <v>-1</v>
      </c>
      <c r="V26" s="1">
        <v>0</v>
      </c>
      <c r="W26" s="1">
        <v>-1</v>
      </c>
      <c r="X26" s="1">
        <v>0</v>
      </c>
      <c r="Y26" s="1">
        <v>-1</v>
      </c>
      <c r="Z26" s="1">
        <v>0</v>
      </c>
      <c r="AA26" s="1">
        <v>-1</v>
      </c>
      <c r="AB26" s="1">
        <v>0</v>
      </c>
      <c r="AC26" s="1">
        <v>-1</v>
      </c>
      <c r="AD26" s="1">
        <v>0</v>
      </c>
      <c r="AE26" s="1">
        <v>-1</v>
      </c>
      <c r="AF26" s="1">
        <v>0</v>
      </c>
      <c r="AG26" s="1">
        <v>-1</v>
      </c>
      <c r="AH26" s="1">
        <v>0</v>
      </c>
      <c r="AI26" s="1">
        <v>-1</v>
      </c>
      <c r="AJ26" s="1">
        <v>0</v>
      </c>
      <c r="AK26" s="1">
        <v>-1</v>
      </c>
      <c r="AL26" s="1">
        <v>0</v>
      </c>
      <c r="AM26" s="1">
        <v>0</v>
      </c>
      <c r="AN26" s="1">
        <v>0</v>
      </c>
      <c r="AO26" s="1">
        <f>'CALCOLO ROTTA'!$B$8</f>
        <v>45.863106000000002</v>
      </c>
      <c r="AP26" s="1">
        <f>'CALCOLO ROTTA'!$B$9</f>
        <v>10.767867000000001</v>
      </c>
      <c r="AQ26" s="1">
        <v>1</v>
      </c>
      <c r="AR26" s="1">
        <v>0</v>
      </c>
      <c r="AS26" s="1">
        <v>-1</v>
      </c>
      <c r="AT26" s="1">
        <v>-1</v>
      </c>
    </row>
    <row r="27" spans="1:46" x14ac:dyDescent="0.25">
      <c r="A27" s="1">
        <f>'CALCOLO ROTTA'!H75</f>
        <v>45.863371974264687</v>
      </c>
      <c r="B27" s="1">
        <f>'CALCOLO ROTTA'!I75</f>
        <v>10.767867000000001</v>
      </c>
      <c r="C27" s="24">
        <f>IF(A27="","",'CALCOLO ROTTA'!J75)</f>
        <v>40</v>
      </c>
      <c r="D27" s="1">
        <v>0</v>
      </c>
      <c r="E27" s="1">
        <v>0.2</v>
      </c>
      <c r="F27" s="1">
        <v>0</v>
      </c>
      <c r="G27" s="1">
        <v>0</v>
      </c>
      <c r="H27" s="1">
        <v>0</v>
      </c>
      <c r="I27" s="1">
        <v>-1</v>
      </c>
      <c r="J27" s="1">
        <v>0</v>
      </c>
      <c r="K27" s="1">
        <v>-1</v>
      </c>
      <c r="L27" s="1">
        <v>0</v>
      </c>
      <c r="M27" s="1">
        <v>-1</v>
      </c>
      <c r="N27" s="1">
        <v>0</v>
      </c>
      <c r="O27" s="1">
        <v>-1</v>
      </c>
      <c r="P27" s="1">
        <v>0</v>
      </c>
      <c r="Q27" s="1">
        <v>-1</v>
      </c>
      <c r="R27" s="1">
        <v>0</v>
      </c>
      <c r="S27" s="1">
        <v>-1</v>
      </c>
      <c r="T27" s="1">
        <v>0</v>
      </c>
      <c r="U27" s="1">
        <v>-1</v>
      </c>
      <c r="V27" s="1">
        <v>0</v>
      </c>
      <c r="W27" s="1">
        <v>-1</v>
      </c>
      <c r="X27" s="1">
        <v>0</v>
      </c>
      <c r="Y27" s="1">
        <v>-1</v>
      </c>
      <c r="Z27" s="1">
        <v>0</v>
      </c>
      <c r="AA27" s="1">
        <v>-1</v>
      </c>
      <c r="AB27" s="1">
        <v>0</v>
      </c>
      <c r="AC27" s="1">
        <v>-1</v>
      </c>
      <c r="AD27" s="1">
        <v>0</v>
      </c>
      <c r="AE27" s="1">
        <v>-1</v>
      </c>
      <c r="AF27" s="1">
        <v>0</v>
      </c>
      <c r="AG27" s="1">
        <v>-1</v>
      </c>
      <c r="AH27" s="1">
        <v>0</v>
      </c>
      <c r="AI27" s="1">
        <v>-1</v>
      </c>
      <c r="AJ27" s="1">
        <v>0</v>
      </c>
      <c r="AK27" s="1">
        <v>-1</v>
      </c>
      <c r="AL27" s="1">
        <v>0</v>
      </c>
      <c r="AM27" s="1">
        <v>0</v>
      </c>
      <c r="AN27" s="1">
        <v>0</v>
      </c>
      <c r="AO27" s="1">
        <f>'CALCOLO ROTTA'!$B$8</f>
        <v>45.863106000000002</v>
      </c>
      <c r="AP27" s="1">
        <f>'CALCOLO ROTTA'!$B$9</f>
        <v>10.767867000000001</v>
      </c>
      <c r="AQ27" s="1">
        <v>1</v>
      </c>
      <c r="AR27" s="1">
        <v>0</v>
      </c>
      <c r="AS27" s="1">
        <v>-1</v>
      </c>
      <c r="AT27" s="1">
        <v>-1</v>
      </c>
    </row>
    <row r="28" spans="1:46" x14ac:dyDescent="0.25">
      <c r="A28" s="1">
        <f>'CALCOLO ROTTA'!H76</f>
        <v>45.863339584538373</v>
      </c>
      <c r="B28" s="1">
        <f>'CALCOLO ROTTA'!I76</f>
        <v>10.768060661093116</v>
      </c>
      <c r="C28" s="24">
        <f>IF(A28="","",'CALCOLO ROTTA'!J76)</f>
        <v>40</v>
      </c>
      <c r="D28" s="1">
        <v>0</v>
      </c>
      <c r="E28" s="1">
        <v>0.2</v>
      </c>
      <c r="F28" s="1">
        <v>0</v>
      </c>
      <c r="G28" s="1">
        <v>0</v>
      </c>
      <c r="H28" s="1">
        <v>0</v>
      </c>
      <c r="I28" s="1">
        <v>-1</v>
      </c>
      <c r="J28" s="1">
        <v>0</v>
      </c>
      <c r="K28" s="1">
        <v>-1</v>
      </c>
      <c r="L28" s="1">
        <v>0</v>
      </c>
      <c r="M28" s="1">
        <v>-1</v>
      </c>
      <c r="N28" s="1">
        <v>0</v>
      </c>
      <c r="O28" s="1">
        <v>-1</v>
      </c>
      <c r="P28" s="1">
        <v>0</v>
      </c>
      <c r="Q28" s="1">
        <v>-1</v>
      </c>
      <c r="R28" s="1">
        <v>0</v>
      </c>
      <c r="S28" s="1">
        <v>-1</v>
      </c>
      <c r="T28" s="1">
        <v>0</v>
      </c>
      <c r="U28" s="1">
        <v>-1</v>
      </c>
      <c r="V28" s="1">
        <v>0</v>
      </c>
      <c r="W28" s="1">
        <v>-1</v>
      </c>
      <c r="X28" s="1">
        <v>0</v>
      </c>
      <c r="Y28" s="1">
        <v>-1</v>
      </c>
      <c r="Z28" s="1">
        <v>0</v>
      </c>
      <c r="AA28" s="1">
        <v>-1</v>
      </c>
      <c r="AB28" s="1">
        <v>0</v>
      </c>
      <c r="AC28" s="1">
        <v>-1</v>
      </c>
      <c r="AD28" s="1">
        <v>0</v>
      </c>
      <c r="AE28" s="1">
        <v>-1</v>
      </c>
      <c r="AF28" s="1">
        <v>0</v>
      </c>
      <c r="AG28" s="1">
        <v>-1</v>
      </c>
      <c r="AH28" s="1">
        <v>0</v>
      </c>
      <c r="AI28" s="1">
        <v>-1</v>
      </c>
      <c r="AJ28" s="1">
        <v>0</v>
      </c>
      <c r="AK28" s="1">
        <v>-1</v>
      </c>
      <c r="AL28" s="1">
        <v>0</v>
      </c>
      <c r="AM28" s="1">
        <v>0</v>
      </c>
      <c r="AN28" s="1">
        <v>0</v>
      </c>
      <c r="AO28" s="1">
        <f>'CALCOLO ROTTA'!$B$8</f>
        <v>45.863106000000002</v>
      </c>
      <c r="AP28" s="1">
        <f>'CALCOLO ROTTA'!$B$9</f>
        <v>10.767867000000001</v>
      </c>
      <c r="AQ28" s="1">
        <v>1</v>
      </c>
      <c r="AR28" s="1">
        <v>0</v>
      </c>
      <c r="AS28" s="1">
        <v>-1</v>
      </c>
      <c r="AT28" s="1">
        <v>-1</v>
      </c>
    </row>
    <row r="29" spans="1:46" x14ac:dyDescent="0.25">
      <c r="A29" s="1">
        <f>'CALCOLO ROTTA'!H77</f>
        <v>45.863339584538373</v>
      </c>
      <c r="B29" s="1">
        <f>'CALCOLO ROTTA'!I77</f>
        <v>10.768060661093116</v>
      </c>
      <c r="C29" s="24">
        <f>IF(A29="","",'CALCOLO ROTTA'!J77)</f>
        <v>50</v>
      </c>
      <c r="D29" s="1">
        <v>0</v>
      </c>
      <c r="E29" s="1">
        <v>0.2</v>
      </c>
      <c r="F29" s="1">
        <v>0</v>
      </c>
      <c r="G29" s="1">
        <v>0</v>
      </c>
      <c r="H29" s="1">
        <v>0</v>
      </c>
      <c r="I29" s="1">
        <v>-1</v>
      </c>
      <c r="J29" s="1">
        <v>0</v>
      </c>
      <c r="K29" s="1">
        <v>-1</v>
      </c>
      <c r="L29" s="1">
        <v>0</v>
      </c>
      <c r="M29" s="1">
        <v>-1</v>
      </c>
      <c r="N29" s="1">
        <v>0</v>
      </c>
      <c r="O29" s="1">
        <v>-1</v>
      </c>
      <c r="P29" s="1">
        <v>0</v>
      </c>
      <c r="Q29" s="1">
        <v>-1</v>
      </c>
      <c r="R29" s="1">
        <v>0</v>
      </c>
      <c r="S29" s="1">
        <v>-1</v>
      </c>
      <c r="T29" s="1">
        <v>0</v>
      </c>
      <c r="U29" s="1">
        <v>-1</v>
      </c>
      <c r="V29" s="1">
        <v>0</v>
      </c>
      <c r="W29" s="1">
        <v>-1</v>
      </c>
      <c r="X29" s="1">
        <v>0</v>
      </c>
      <c r="Y29" s="1">
        <v>-1</v>
      </c>
      <c r="Z29" s="1">
        <v>0</v>
      </c>
      <c r="AA29" s="1">
        <v>-1</v>
      </c>
      <c r="AB29" s="1">
        <v>0</v>
      </c>
      <c r="AC29" s="1">
        <v>-1</v>
      </c>
      <c r="AD29" s="1">
        <v>0</v>
      </c>
      <c r="AE29" s="1">
        <v>-1</v>
      </c>
      <c r="AF29" s="1">
        <v>0</v>
      </c>
      <c r="AG29" s="1">
        <v>-1</v>
      </c>
      <c r="AH29" s="1">
        <v>0</v>
      </c>
      <c r="AI29" s="1">
        <v>-1</v>
      </c>
      <c r="AJ29" s="1">
        <v>0</v>
      </c>
      <c r="AK29" s="1">
        <v>-1</v>
      </c>
      <c r="AL29" s="1">
        <v>0</v>
      </c>
      <c r="AM29" s="1">
        <v>0</v>
      </c>
      <c r="AN29" s="1">
        <v>0</v>
      </c>
      <c r="AO29" s="1">
        <f>'CALCOLO ROTTA'!$B$8</f>
        <v>45.863106000000002</v>
      </c>
      <c r="AP29" s="1">
        <f>'CALCOLO ROTTA'!$B$9</f>
        <v>10.767867000000001</v>
      </c>
      <c r="AQ29" s="1">
        <v>1</v>
      </c>
      <c r="AR29" s="1">
        <v>0</v>
      </c>
      <c r="AS29" s="1">
        <v>-1</v>
      </c>
      <c r="AT29" s="1">
        <v>-1</v>
      </c>
    </row>
    <row r="30" spans="1:46" x14ac:dyDescent="0.25">
      <c r="A30" s="1">
        <f>'CALCOLO ROTTA'!H78</f>
        <v>45.863242732744318</v>
      </c>
      <c r="B30" s="1">
        <f>'CALCOLO ROTTA'!I78</f>
        <v>10.7682070890221</v>
      </c>
      <c r="C30" s="24">
        <f>IF(A30="","",'CALCOLO ROTTA'!J78)</f>
        <v>50</v>
      </c>
      <c r="D30" s="1">
        <v>0</v>
      </c>
      <c r="E30" s="1">
        <v>0.2</v>
      </c>
      <c r="F30" s="1">
        <v>0</v>
      </c>
      <c r="G30" s="1">
        <v>0</v>
      </c>
      <c r="H30" s="1">
        <v>0</v>
      </c>
      <c r="I30" s="1">
        <v>-1</v>
      </c>
      <c r="J30" s="1">
        <v>0</v>
      </c>
      <c r="K30" s="1">
        <v>-1</v>
      </c>
      <c r="L30" s="1">
        <v>0</v>
      </c>
      <c r="M30" s="1">
        <v>-1</v>
      </c>
      <c r="N30" s="1">
        <v>0</v>
      </c>
      <c r="O30" s="1">
        <v>-1</v>
      </c>
      <c r="P30" s="1">
        <v>0</v>
      </c>
      <c r="Q30" s="1">
        <v>-1</v>
      </c>
      <c r="R30" s="1">
        <v>0</v>
      </c>
      <c r="S30" s="1">
        <v>-1</v>
      </c>
      <c r="T30" s="1">
        <v>0</v>
      </c>
      <c r="U30" s="1">
        <v>-1</v>
      </c>
      <c r="V30" s="1">
        <v>0</v>
      </c>
      <c r="W30" s="1">
        <v>-1</v>
      </c>
      <c r="X30" s="1">
        <v>0</v>
      </c>
      <c r="Y30" s="1">
        <v>-1</v>
      </c>
      <c r="Z30" s="1">
        <v>0</v>
      </c>
      <c r="AA30" s="1">
        <v>-1</v>
      </c>
      <c r="AB30" s="1">
        <v>0</v>
      </c>
      <c r="AC30" s="1">
        <v>-1</v>
      </c>
      <c r="AD30" s="1">
        <v>0</v>
      </c>
      <c r="AE30" s="1">
        <v>-1</v>
      </c>
      <c r="AF30" s="1">
        <v>0</v>
      </c>
      <c r="AG30" s="1">
        <v>-1</v>
      </c>
      <c r="AH30" s="1">
        <v>0</v>
      </c>
      <c r="AI30" s="1">
        <v>-1</v>
      </c>
      <c r="AJ30" s="1">
        <v>0</v>
      </c>
      <c r="AK30" s="1">
        <v>-1</v>
      </c>
      <c r="AL30" s="1">
        <v>0</v>
      </c>
      <c r="AM30" s="1">
        <v>0</v>
      </c>
      <c r="AN30" s="1">
        <v>0</v>
      </c>
      <c r="AO30" s="1">
        <f>'CALCOLO ROTTA'!$B$8</f>
        <v>45.863106000000002</v>
      </c>
      <c r="AP30" s="1">
        <f>'CALCOLO ROTTA'!$B$9</f>
        <v>10.767867000000001</v>
      </c>
      <c r="AQ30" s="1">
        <v>1</v>
      </c>
      <c r="AR30" s="1">
        <v>0</v>
      </c>
      <c r="AS30" s="1">
        <v>-1</v>
      </c>
      <c r="AT30" s="1">
        <v>-1</v>
      </c>
    </row>
    <row r="31" spans="1:46" x14ac:dyDescent="0.25">
      <c r="A31" s="1">
        <f>'CALCOLO ROTTA'!H79</f>
        <v>45.863105999308878</v>
      </c>
      <c r="B31" s="1">
        <f>'CALCOLO ROTTA'!I79</f>
        <v>10.768265079463292</v>
      </c>
      <c r="C31" s="24">
        <f>IF(A31="","",'CALCOLO ROTTA'!J79)</f>
        <v>50</v>
      </c>
      <c r="D31" s="1">
        <v>0</v>
      </c>
      <c r="E31" s="1">
        <v>0.2</v>
      </c>
      <c r="F31" s="1">
        <v>0</v>
      </c>
      <c r="G31" s="1">
        <v>0</v>
      </c>
      <c r="H31" s="1">
        <v>0</v>
      </c>
      <c r="I31" s="1">
        <v>-1</v>
      </c>
      <c r="J31" s="1">
        <v>0</v>
      </c>
      <c r="K31" s="1">
        <v>-1</v>
      </c>
      <c r="L31" s="1">
        <v>0</v>
      </c>
      <c r="M31" s="1">
        <v>-1</v>
      </c>
      <c r="N31" s="1">
        <v>0</v>
      </c>
      <c r="O31" s="1">
        <v>-1</v>
      </c>
      <c r="P31" s="1">
        <v>0</v>
      </c>
      <c r="Q31" s="1">
        <v>-1</v>
      </c>
      <c r="R31" s="1">
        <v>0</v>
      </c>
      <c r="S31" s="1">
        <v>-1</v>
      </c>
      <c r="T31" s="1">
        <v>0</v>
      </c>
      <c r="U31" s="1">
        <v>-1</v>
      </c>
      <c r="V31" s="1">
        <v>0</v>
      </c>
      <c r="W31" s="1">
        <v>-1</v>
      </c>
      <c r="X31" s="1">
        <v>0</v>
      </c>
      <c r="Y31" s="1">
        <v>-1</v>
      </c>
      <c r="Z31" s="1">
        <v>0</v>
      </c>
      <c r="AA31" s="1">
        <v>-1</v>
      </c>
      <c r="AB31" s="1">
        <v>0</v>
      </c>
      <c r="AC31" s="1">
        <v>-1</v>
      </c>
      <c r="AD31" s="1">
        <v>0</v>
      </c>
      <c r="AE31" s="1">
        <v>-1</v>
      </c>
      <c r="AF31" s="1">
        <v>0</v>
      </c>
      <c r="AG31" s="1">
        <v>-1</v>
      </c>
      <c r="AH31" s="1">
        <v>0</v>
      </c>
      <c r="AI31" s="1">
        <v>-1</v>
      </c>
      <c r="AJ31" s="1">
        <v>0</v>
      </c>
      <c r="AK31" s="1">
        <v>-1</v>
      </c>
      <c r="AL31" s="1">
        <v>0</v>
      </c>
      <c r="AM31" s="1">
        <v>0</v>
      </c>
      <c r="AN31" s="1">
        <v>0</v>
      </c>
      <c r="AO31" s="1">
        <f>'CALCOLO ROTTA'!$B$8</f>
        <v>45.863106000000002</v>
      </c>
      <c r="AP31" s="1">
        <f>'CALCOLO ROTTA'!$B$9</f>
        <v>10.767867000000001</v>
      </c>
      <c r="AQ31" s="1">
        <v>1</v>
      </c>
      <c r="AR31" s="1">
        <v>0</v>
      </c>
      <c r="AS31" s="1">
        <v>-1</v>
      </c>
      <c r="AT31" s="1">
        <v>-1</v>
      </c>
    </row>
    <row r="32" spans="1:46" x14ac:dyDescent="0.25">
      <c r="A32" s="1">
        <f>'CALCOLO ROTTA'!H80</f>
        <v>45.862965520102399</v>
      </c>
      <c r="B32" s="1">
        <f>'CALCOLO ROTTA'!I80</f>
        <v>10.768216404787321</v>
      </c>
      <c r="C32" s="24">
        <f>IF(A32="","",'CALCOLO ROTTA'!J80)</f>
        <v>50</v>
      </c>
      <c r="D32" s="1">
        <v>0</v>
      </c>
      <c r="E32" s="1">
        <v>0.2</v>
      </c>
      <c r="F32" s="1">
        <v>0</v>
      </c>
      <c r="G32" s="1">
        <v>0</v>
      </c>
      <c r="H32" s="1">
        <v>0</v>
      </c>
      <c r="I32" s="1">
        <v>-1</v>
      </c>
      <c r="J32" s="1">
        <v>0</v>
      </c>
      <c r="K32" s="1">
        <v>-1</v>
      </c>
      <c r="L32" s="1">
        <v>0</v>
      </c>
      <c r="M32" s="1">
        <v>-1</v>
      </c>
      <c r="N32" s="1">
        <v>0</v>
      </c>
      <c r="O32" s="1">
        <v>-1</v>
      </c>
      <c r="P32" s="1">
        <v>0</v>
      </c>
      <c r="Q32" s="1">
        <v>-1</v>
      </c>
      <c r="R32" s="1">
        <v>0</v>
      </c>
      <c r="S32" s="1">
        <v>-1</v>
      </c>
      <c r="T32" s="1">
        <v>0</v>
      </c>
      <c r="U32" s="1">
        <v>-1</v>
      </c>
      <c r="V32" s="1">
        <v>0</v>
      </c>
      <c r="W32" s="1">
        <v>-1</v>
      </c>
      <c r="X32" s="1">
        <v>0</v>
      </c>
      <c r="Y32" s="1">
        <v>-1</v>
      </c>
      <c r="Z32" s="1">
        <v>0</v>
      </c>
      <c r="AA32" s="1">
        <v>-1</v>
      </c>
      <c r="AB32" s="1">
        <v>0</v>
      </c>
      <c r="AC32" s="1">
        <v>-1</v>
      </c>
      <c r="AD32" s="1">
        <v>0</v>
      </c>
      <c r="AE32" s="1">
        <v>-1</v>
      </c>
      <c r="AF32" s="1">
        <v>0</v>
      </c>
      <c r="AG32" s="1">
        <v>-1</v>
      </c>
      <c r="AH32" s="1">
        <v>0</v>
      </c>
      <c r="AI32" s="1">
        <v>-1</v>
      </c>
      <c r="AJ32" s="1">
        <v>0</v>
      </c>
      <c r="AK32" s="1">
        <v>-1</v>
      </c>
      <c r="AL32" s="1">
        <v>0</v>
      </c>
      <c r="AM32" s="1">
        <v>0</v>
      </c>
      <c r="AN32" s="1">
        <v>0</v>
      </c>
      <c r="AO32" s="1">
        <f>'CALCOLO ROTTA'!$B$8</f>
        <v>45.863106000000002</v>
      </c>
      <c r="AP32" s="1">
        <f>'CALCOLO ROTTA'!$B$9</f>
        <v>10.767867000000001</v>
      </c>
      <c r="AQ32" s="1">
        <v>1</v>
      </c>
      <c r="AR32" s="1">
        <v>0</v>
      </c>
      <c r="AS32" s="1">
        <v>-1</v>
      </c>
      <c r="AT32" s="1">
        <v>-1</v>
      </c>
    </row>
    <row r="33" spans="1:46" x14ac:dyDescent="0.25">
      <c r="A33" s="1">
        <f>'CALCOLO ROTTA'!H81</f>
        <v>45.862859438187925</v>
      </c>
      <c r="B33" s="1">
        <f>'CALCOLO ROTTA'!I81</f>
        <v>10.768071418277271</v>
      </c>
      <c r="C33" s="24">
        <f>IF(A33="","",'CALCOLO ROTTA'!J81)</f>
        <v>50</v>
      </c>
      <c r="D33" s="1">
        <v>0</v>
      </c>
      <c r="E33" s="1">
        <v>0.2</v>
      </c>
      <c r="F33" s="1">
        <v>0</v>
      </c>
      <c r="G33" s="1">
        <v>0</v>
      </c>
      <c r="H33" s="1">
        <v>0</v>
      </c>
      <c r="I33" s="1">
        <v>-1</v>
      </c>
      <c r="J33" s="1">
        <v>0</v>
      </c>
      <c r="K33" s="1">
        <v>-1</v>
      </c>
      <c r="L33" s="1">
        <v>0</v>
      </c>
      <c r="M33" s="1">
        <v>-1</v>
      </c>
      <c r="N33" s="1">
        <v>0</v>
      </c>
      <c r="O33" s="1">
        <v>-1</v>
      </c>
      <c r="P33" s="1">
        <v>0</v>
      </c>
      <c r="Q33" s="1">
        <v>-1</v>
      </c>
      <c r="R33" s="1">
        <v>0</v>
      </c>
      <c r="S33" s="1">
        <v>-1</v>
      </c>
      <c r="T33" s="1">
        <v>0</v>
      </c>
      <c r="U33" s="1">
        <v>-1</v>
      </c>
      <c r="V33" s="1">
        <v>0</v>
      </c>
      <c r="W33" s="1">
        <v>-1</v>
      </c>
      <c r="X33" s="1">
        <v>0</v>
      </c>
      <c r="Y33" s="1">
        <v>-1</v>
      </c>
      <c r="Z33" s="1">
        <v>0</v>
      </c>
      <c r="AA33" s="1">
        <v>-1</v>
      </c>
      <c r="AB33" s="1">
        <v>0</v>
      </c>
      <c r="AC33" s="1">
        <v>-1</v>
      </c>
      <c r="AD33" s="1">
        <v>0</v>
      </c>
      <c r="AE33" s="1">
        <v>-1</v>
      </c>
      <c r="AF33" s="1">
        <v>0</v>
      </c>
      <c r="AG33" s="1">
        <v>-1</v>
      </c>
      <c r="AH33" s="1">
        <v>0</v>
      </c>
      <c r="AI33" s="1">
        <v>-1</v>
      </c>
      <c r="AJ33" s="1">
        <v>0</v>
      </c>
      <c r="AK33" s="1">
        <v>-1</v>
      </c>
      <c r="AL33" s="1">
        <v>0</v>
      </c>
      <c r="AM33" s="1">
        <v>0</v>
      </c>
      <c r="AN33" s="1">
        <v>0</v>
      </c>
      <c r="AO33" s="1">
        <f>'CALCOLO ROTTA'!$B$8</f>
        <v>45.863106000000002</v>
      </c>
      <c r="AP33" s="1">
        <f>'CALCOLO ROTTA'!$B$9</f>
        <v>10.767867000000001</v>
      </c>
      <c r="AQ33" s="1">
        <v>1</v>
      </c>
      <c r="AR33" s="1">
        <v>0</v>
      </c>
      <c r="AS33" s="1">
        <v>-1</v>
      </c>
      <c r="AT33" s="1">
        <v>-1</v>
      </c>
    </row>
    <row r="34" spans="1:46" x14ac:dyDescent="0.25">
      <c r="A34" s="1">
        <f>'CALCOLO ROTTA'!H82</f>
        <v>45.862817549036905</v>
      </c>
      <c r="B34" s="1">
        <f>'CALCOLO ROTTA'!I82</f>
        <v>10.767867000000001</v>
      </c>
      <c r="C34" s="24">
        <f>IF(A34="","",'CALCOLO ROTTA'!J82)</f>
        <v>50</v>
      </c>
      <c r="D34" s="1">
        <v>0</v>
      </c>
      <c r="E34" s="1">
        <v>0.2</v>
      </c>
      <c r="F34" s="1">
        <v>0</v>
      </c>
      <c r="G34" s="1">
        <v>0</v>
      </c>
      <c r="H34" s="1">
        <v>0</v>
      </c>
      <c r="I34" s="1">
        <v>-1</v>
      </c>
      <c r="J34" s="1">
        <v>0</v>
      </c>
      <c r="K34" s="1">
        <v>-1</v>
      </c>
      <c r="L34" s="1">
        <v>0</v>
      </c>
      <c r="M34" s="1">
        <v>-1</v>
      </c>
      <c r="N34" s="1">
        <v>0</v>
      </c>
      <c r="O34" s="1">
        <v>-1</v>
      </c>
      <c r="P34" s="1">
        <v>0</v>
      </c>
      <c r="Q34" s="1">
        <v>-1</v>
      </c>
      <c r="R34" s="1">
        <v>0</v>
      </c>
      <c r="S34" s="1">
        <v>-1</v>
      </c>
      <c r="T34" s="1">
        <v>0</v>
      </c>
      <c r="U34" s="1">
        <v>-1</v>
      </c>
      <c r="V34" s="1">
        <v>0</v>
      </c>
      <c r="W34" s="1">
        <v>-1</v>
      </c>
      <c r="X34" s="1">
        <v>0</v>
      </c>
      <c r="Y34" s="1">
        <v>-1</v>
      </c>
      <c r="Z34" s="1">
        <v>0</v>
      </c>
      <c r="AA34" s="1">
        <v>-1</v>
      </c>
      <c r="AB34" s="1">
        <v>0</v>
      </c>
      <c r="AC34" s="1">
        <v>-1</v>
      </c>
      <c r="AD34" s="1">
        <v>0</v>
      </c>
      <c r="AE34" s="1">
        <v>-1</v>
      </c>
      <c r="AF34" s="1">
        <v>0</v>
      </c>
      <c r="AG34" s="1">
        <v>-1</v>
      </c>
      <c r="AH34" s="1">
        <v>0</v>
      </c>
      <c r="AI34" s="1">
        <v>-1</v>
      </c>
      <c r="AJ34" s="1">
        <v>0</v>
      </c>
      <c r="AK34" s="1">
        <v>-1</v>
      </c>
      <c r="AL34" s="1">
        <v>0</v>
      </c>
      <c r="AM34" s="1">
        <v>0</v>
      </c>
      <c r="AN34" s="1">
        <v>0</v>
      </c>
      <c r="AO34" s="1">
        <f>'CALCOLO ROTTA'!$B$8</f>
        <v>45.863106000000002</v>
      </c>
      <c r="AP34" s="1">
        <f>'CALCOLO ROTTA'!$B$9</f>
        <v>10.767867000000001</v>
      </c>
      <c r="AQ34" s="1">
        <v>1</v>
      </c>
      <c r="AR34" s="1">
        <v>0</v>
      </c>
      <c r="AS34" s="1">
        <v>-1</v>
      </c>
      <c r="AT34" s="1">
        <v>-1</v>
      </c>
    </row>
    <row r="35" spans="1:46" x14ac:dyDescent="0.25">
      <c r="A35" s="1">
        <f>'CALCOLO ROTTA'!H83</f>
        <v>45.862852949714274</v>
      </c>
      <c r="B35" s="1">
        <f>'CALCOLO ROTTA'!I83</f>
        <v>10.767657202318871</v>
      </c>
      <c r="C35" s="24">
        <f>IF(A35="","",'CALCOLO ROTTA'!J83)</f>
        <v>50</v>
      </c>
      <c r="D35" s="1">
        <v>0</v>
      </c>
      <c r="E35" s="1">
        <v>0.2</v>
      </c>
      <c r="F35" s="1">
        <v>0</v>
      </c>
      <c r="G35" s="1">
        <v>0</v>
      </c>
      <c r="H35" s="1">
        <v>0</v>
      </c>
      <c r="I35" s="1">
        <v>-1</v>
      </c>
      <c r="J35" s="1">
        <v>0</v>
      </c>
      <c r="K35" s="1">
        <v>-1</v>
      </c>
      <c r="L35" s="1">
        <v>0</v>
      </c>
      <c r="M35" s="1">
        <v>-1</v>
      </c>
      <c r="N35" s="1">
        <v>0</v>
      </c>
      <c r="O35" s="1">
        <v>-1</v>
      </c>
      <c r="P35" s="1">
        <v>0</v>
      </c>
      <c r="Q35" s="1">
        <v>-1</v>
      </c>
      <c r="R35" s="1">
        <v>0</v>
      </c>
      <c r="S35" s="1">
        <v>-1</v>
      </c>
      <c r="T35" s="1">
        <v>0</v>
      </c>
      <c r="U35" s="1">
        <v>-1</v>
      </c>
      <c r="V35" s="1">
        <v>0</v>
      </c>
      <c r="W35" s="1">
        <v>-1</v>
      </c>
      <c r="X35" s="1">
        <v>0</v>
      </c>
      <c r="Y35" s="1">
        <v>-1</v>
      </c>
      <c r="Z35" s="1">
        <v>0</v>
      </c>
      <c r="AA35" s="1">
        <v>-1</v>
      </c>
      <c r="AB35" s="1">
        <v>0</v>
      </c>
      <c r="AC35" s="1">
        <v>-1</v>
      </c>
      <c r="AD35" s="1">
        <v>0</v>
      </c>
      <c r="AE35" s="1">
        <v>-1</v>
      </c>
      <c r="AF35" s="1">
        <v>0</v>
      </c>
      <c r="AG35" s="1">
        <v>-1</v>
      </c>
      <c r="AH35" s="1">
        <v>0</v>
      </c>
      <c r="AI35" s="1">
        <v>-1</v>
      </c>
      <c r="AJ35" s="1">
        <v>0</v>
      </c>
      <c r="AK35" s="1">
        <v>-1</v>
      </c>
      <c r="AL35" s="1">
        <v>0</v>
      </c>
      <c r="AM35" s="1">
        <v>0</v>
      </c>
      <c r="AN35" s="1">
        <v>0</v>
      </c>
      <c r="AO35" s="1">
        <f>'CALCOLO ROTTA'!$B$8</f>
        <v>45.863106000000002</v>
      </c>
      <c r="AP35" s="1">
        <f>'CALCOLO ROTTA'!$B$9</f>
        <v>10.767867000000001</v>
      </c>
      <c r="AQ35" s="1">
        <v>1</v>
      </c>
      <c r="AR35" s="1">
        <v>0</v>
      </c>
      <c r="AS35" s="1">
        <v>-1</v>
      </c>
      <c r="AT35" s="1">
        <v>-1</v>
      </c>
    </row>
    <row r="36" spans="1:46" x14ac:dyDescent="0.25">
      <c r="A36" s="1">
        <f>'CALCOLO ROTTA'!H84</f>
        <v>45.862958027811288</v>
      </c>
      <c r="B36" s="1">
        <f>'CALCOLO ROTTA'!I84</f>
        <v>10.767498960340292</v>
      </c>
      <c r="C36" s="24">
        <f>IF(A36="","",'CALCOLO ROTTA'!J84)</f>
        <v>50</v>
      </c>
      <c r="D36" s="1">
        <v>0</v>
      </c>
      <c r="E36" s="1">
        <v>0.2</v>
      </c>
      <c r="F36" s="1">
        <v>0</v>
      </c>
      <c r="G36" s="1">
        <v>0</v>
      </c>
      <c r="H36" s="1">
        <v>0</v>
      </c>
      <c r="I36" s="1">
        <v>-1</v>
      </c>
      <c r="J36" s="1">
        <v>0</v>
      </c>
      <c r="K36" s="1">
        <v>-1</v>
      </c>
      <c r="L36" s="1">
        <v>0</v>
      </c>
      <c r="M36" s="1">
        <v>-1</v>
      </c>
      <c r="N36" s="1">
        <v>0</v>
      </c>
      <c r="O36" s="1">
        <v>-1</v>
      </c>
      <c r="P36" s="1">
        <v>0</v>
      </c>
      <c r="Q36" s="1">
        <v>-1</v>
      </c>
      <c r="R36" s="1">
        <v>0</v>
      </c>
      <c r="S36" s="1">
        <v>-1</v>
      </c>
      <c r="T36" s="1">
        <v>0</v>
      </c>
      <c r="U36" s="1">
        <v>-1</v>
      </c>
      <c r="V36" s="1">
        <v>0</v>
      </c>
      <c r="W36" s="1">
        <v>-1</v>
      </c>
      <c r="X36" s="1">
        <v>0</v>
      </c>
      <c r="Y36" s="1">
        <v>-1</v>
      </c>
      <c r="Z36" s="1">
        <v>0</v>
      </c>
      <c r="AA36" s="1">
        <v>-1</v>
      </c>
      <c r="AB36" s="1">
        <v>0</v>
      </c>
      <c r="AC36" s="1">
        <v>-1</v>
      </c>
      <c r="AD36" s="1">
        <v>0</v>
      </c>
      <c r="AE36" s="1">
        <v>-1</v>
      </c>
      <c r="AF36" s="1">
        <v>0</v>
      </c>
      <c r="AG36" s="1">
        <v>-1</v>
      </c>
      <c r="AH36" s="1">
        <v>0</v>
      </c>
      <c r="AI36" s="1">
        <v>-1</v>
      </c>
      <c r="AJ36" s="1">
        <v>0</v>
      </c>
      <c r="AK36" s="1">
        <v>-1</v>
      </c>
      <c r="AL36" s="1">
        <v>0</v>
      </c>
      <c r="AM36" s="1">
        <v>0</v>
      </c>
      <c r="AN36" s="1">
        <v>0</v>
      </c>
      <c r="AO36" s="1">
        <f>'CALCOLO ROTTA'!$B$8</f>
        <v>45.863106000000002</v>
      </c>
      <c r="AP36" s="1">
        <f>'CALCOLO ROTTA'!$B$9</f>
        <v>10.767867000000001</v>
      </c>
      <c r="AQ36" s="1">
        <v>1</v>
      </c>
      <c r="AR36" s="1">
        <v>0</v>
      </c>
      <c r="AS36" s="1">
        <v>-1</v>
      </c>
      <c r="AT36" s="1">
        <v>-1</v>
      </c>
    </row>
    <row r="37" spans="1:46" x14ac:dyDescent="0.25">
      <c r="A37" s="1">
        <f>'CALCOLO ROTTA'!H85</f>
        <v>45.863105999192257</v>
      </c>
      <c r="B37" s="1">
        <f>'CALCOLO ROTTA'!I85</f>
        <v>10.767436643823473</v>
      </c>
      <c r="C37" s="24">
        <f>IF(A37="","",'CALCOLO ROTTA'!J85)</f>
        <v>50</v>
      </c>
      <c r="D37" s="1">
        <v>0</v>
      </c>
      <c r="E37" s="1">
        <v>0.2</v>
      </c>
      <c r="F37" s="1">
        <v>0</v>
      </c>
      <c r="G37" s="1">
        <v>0</v>
      </c>
      <c r="H37" s="1">
        <v>0</v>
      </c>
      <c r="I37" s="1">
        <v>-1</v>
      </c>
      <c r="J37" s="1">
        <v>0</v>
      </c>
      <c r="K37" s="1">
        <v>-1</v>
      </c>
      <c r="L37" s="1">
        <v>0</v>
      </c>
      <c r="M37" s="1">
        <v>-1</v>
      </c>
      <c r="N37" s="1">
        <v>0</v>
      </c>
      <c r="O37" s="1">
        <v>-1</v>
      </c>
      <c r="P37" s="1">
        <v>0</v>
      </c>
      <c r="Q37" s="1">
        <v>-1</v>
      </c>
      <c r="R37" s="1">
        <v>0</v>
      </c>
      <c r="S37" s="1">
        <v>-1</v>
      </c>
      <c r="T37" s="1">
        <v>0</v>
      </c>
      <c r="U37" s="1">
        <v>-1</v>
      </c>
      <c r="V37" s="1">
        <v>0</v>
      </c>
      <c r="W37" s="1">
        <v>-1</v>
      </c>
      <c r="X37" s="1">
        <v>0</v>
      </c>
      <c r="Y37" s="1">
        <v>-1</v>
      </c>
      <c r="Z37" s="1">
        <v>0</v>
      </c>
      <c r="AA37" s="1">
        <v>-1</v>
      </c>
      <c r="AB37" s="1">
        <v>0</v>
      </c>
      <c r="AC37" s="1">
        <v>-1</v>
      </c>
      <c r="AD37" s="1">
        <v>0</v>
      </c>
      <c r="AE37" s="1">
        <v>-1</v>
      </c>
      <c r="AF37" s="1">
        <v>0</v>
      </c>
      <c r="AG37" s="1">
        <v>-1</v>
      </c>
      <c r="AH37" s="1">
        <v>0</v>
      </c>
      <c r="AI37" s="1">
        <v>-1</v>
      </c>
      <c r="AJ37" s="1">
        <v>0</v>
      </c>
      <c r="AK37" s="1">
        <v>-1</v>
      </c>
      <c r="AL37" s="1">
        <v>0</v>
      </c>
      <c r="AM37" s="1">
        <v>0</v>
      </c>
      <c r="AN37" s="1">
        <v>0</v>
      </c>
      <c r="AO37" s="1">
        <f>'CALCOLO ROTTA'!$B$8</f>
        <v>45.863106000000002</v>
      </c>
      <c r="AP37" s="1">
        <f>'CALCOLO ROTTA'!$B$9</f>
        <v>10.767867000000001</v>
      </c>
      <c r="AQ37" s="1">
        <v>1</v>
      </c>
      <c r="AR37" s="1">
        <v>0</v>
      </c>
      <c r="AS37" s="1">
        <v>-1</v>
      </c>
      <c r="AT37" s="1">
        <v>-1</v>
      </c>
    </row>
    <row r="38" spans="1:46" x14ac:dyDescent="0.25">
      <c r="A38" s="1">
        <f>'CALCOLO ROTTA'!H86</f>
        <v>45.863257717093312</v>
      </c>
      <c r="B38" s="1">
        <f>'CALCOLO ROTTA'!I86</f>
        <v>10.767489640846374</v>
      </c>
      <c r="C38" s="24">
        <f>IF(A38="","",'CALCOLO ROTTA'!J86)</f>
        <v>50</v>
      </c>
      <c r="D38" s="1">
        <v>0</v>
      </c>
      <c r="E38" s="1">
        <v>0.2</v>
      </c>
      <c r="F38" s="1">
        <v>0</v>
      </c>
      <c r="G38" s="1">
        <v>0</v>
      </c>
      <c r="H38" s="1">
        <v>0</v>
      </c>
      <c r="I38" s="1">
        <v>-1</v>
      </c>
      <c r="J38" s="1">
        <v>0</v>
      </c>
      <c r="K38" s="1">
        <v>-1</v>
      </c>
      <c r="L38" s="1">
        <v>0</v>
      </c>
      <c r="M38" s="1">
        <v>-1</v>
      </c>
      <c r="N38" s="1">
        <v>0</v>
      </c>
      <c r="O38" s="1">
        <v>-1</v>
      </c>
      <c r="P38" s="1">
        <v>0</v>
      </c>
      <c r="Q38" s="1">
        <v>-1</v>
      </c>
      <c r="R38" s="1">
        <v>0</v>
      </c>
      <c r="S38" s="1">
        <v>-1</v>
      </c>
      <c r="T38" s="1">
        <v>0</v>
      </c>
      <c r="U38" s="1">
        <v>-1</v>
      </c>
      <c r="V38" s="1">
        <v>0</v>
      </c>
      <c r="W38" s="1">
        <v>-1</v>
      </c>
      <c r="X38" s="1">
        <v>0</v>
      </c>
      <c r="Y38" s="1">
        <v>-1</v>
      </c>
      <c r="Z38" s="1">
        <v>0</v>
      </c>
      <c r="AA38" s="1">
        <v>-1</v>
      </c>
      <c r="AB38" s="1">
        <v>0</v>
      </c>
      <c r="AC38" s="1">
        <v>-1</v>
      </c>
      <c r="AD38" s="1">
        <v>0</v>
      </c>
      <c r="AE38" s="1">
        <v>-1</v>
      </c>
      <c r="AF38" s="1">
        <v>0</v>
      </c>
      <c r="AG38" s="1">
        <v>-1</v>
      </c>
      <c r="AH38" s="1">
        <v>0</v>
      </c>
      <c r="AI38" s="1">
        <v>-1</v>
      </c>
      <c r="AJ38" s="1">
        <v>0</v>
      </c>
      <c r="AK38" s="1">
        <v>-1</v>
      </c>
      <c r="AL38" s="1">
        <v>0</v>
      </c>
      <c r="AM38" s="1">
        <v>0</v>
      </c>
      <c r="AN38" s="1">
        <v>0</v>
      </c>
      <c r="AO38" s="1">
        <f>'CALCOLO ROTTA'!$B$8</f>
        <v>45.863106000000002</v>
      </c>
      <c r="AP38" s="1">
        <f>'CALCOLO ROTTA'!$B$9</f>
        <v>10.767867000000001</v>
      </c>
      <c r="AQ38" s="1">
        <v>1</v>
      </c>
      <c r="AR38" s="1">
        <v>0</v>
      </c>
      <c r="AS38" s="1">
        <v>-1</v>
      </c>
      <c r="AT38" s="1">
        <v>-1</v>
      </c>
    </row>
    <row r="39" spans="1:46" x14ac:dyDescent="0.25">
      <c r="A39" s="1">
        <f>'CALCOLO ROTTA'!H87</f>
        <v>45.8633720268095</v>
      </c>
      <c r="B39" s="1">
        <f>'CALCOLO ROTTA'!I87</f>
        <v>10.767646441404136</v>
      </c>
      <c r="C39" s="24">
        <f>IF(A39="","",'CALCOLO ROTTA'!J87)</f>
        <v>50</v>
      </c>
      <c r="D39" s="1">
        <v>0</v>
      </c>
      <c r="E39" s="1">
        <v>0.2</v>
      </c>
      <c r="F39" s="1">
        <v>0</v>
      </c>
      <c r="G39" s="1">
        <v>0</v>
      </c>
      <c r="H39" s="1">
        <v>0</v>
      </c>
      <c r="I39" s="1">
        <v>-1</v>
      </c>
      <c r="J39" s="1">
        <v>0</v>
      </c>
      <c r="K39" s="1">
        <v>-1</v>
      </c>
      <c r="L39" s="1">
        <v>0</v>
      </c>
      <c r="M39" s="1">
        <v>-1</v>
      </c>
      <c r="N39" s="1">
        <v>0</v>
      </c>
      <c r="O39" s="1">
        <v>-1</v>
      </c>
      <c r="P39" s="1">
        <v>0</v>
      </c>
      <c r="Q39" s="1">
        <v>-1</v>
      </c>
      <c r="R39" s="1">
        <v>0</v>
      </c>
      <c r="S39" s="1">
        <v>-1</v>
      </c>
      <c r="T39" s="1">
        <v>0</v>
      </c>
      <c r="U39" s="1">
        <v>-1</v>
      </c>
      <c r="V39" s="1">
        <v>0</v>
      </c>
      <c r="W39" s="1">
        <v>-1</v>
      </c>
      <c r="X39" s="1">
        <v>0</v>
      </c>
      <c r="Y39" s="1">
        <v>-1</v>
      </c>
      <c r="Z39" s="1">
        <v>0</v>
      </c>
      <c r="AA39" s="1">
        <v>-1</v>
      </c>
      <c r="AB39" s="1">
        <v>0</v>
      </c>
      <c r="AC39" s="1">
        <v>-1</v>
      </c>
      <c r="AD39" s="1">
        <v>0</v>
      </c>
      <c r="AE39" s="1">
        <v>-1</v>
      </c>
      <c r="AF39" s="1">
        <v>0</v>
      </c>
      <c r="AG39" s="1">
        <v>-1</v>
      </c>
      <c r="AH39" s="1">
        <v>0</v>
      </c>
      <c r="AI39" s="1">
        <v>-1</v>
      </c>
      <c r="AJ39" s="1">
        <v>0</v>
      </c>
      <c r="AK39" s="1">
        <v>-1</v>
      </c>
      <c r="AL39" s="1">
        <v>0</v>
      </c>
      <c r="AM39" s="1">
        <v>0</v>
      </c>
      <c r="AN39" s="1">
        <v>0</v>
      </c>
      <c r="AO39" s="1">
        <f>'CALCOLO ROTTA'!$B$8</f>
        <v>45.863106000000002</v>
      </c>
      <c r="AP39" s="1">
        <f>'CALCOLO ROTTA'!$B$9</f>
        <v>10.767867000000001</v>
      </c>
      <c r="AQ39" s="1">
        <v>1</v>
      </c>
      <c r="AR39" s="1">
        <v>0</v>
      </c>
      <c r="AS39" s="1">
        <v>-1</v>
      </c>
      <c r="AT39" s="1">
        <v>-1</v>
      </c>
    </row>
    <row r="40" spans="1:46" x14ac:dyDescent="0.25">
      <c r="A40" s="1">
        <f>'CALCOLO ROTTA'!H88</f>
        <v>45.86341692766154</v>
      </c>
      <c r="B40" s="1">
        <f>'CALCOLO ROTTA'!I88</f>
        <v>10.767867000000001</v>
      </c>
      <c r="C40" s="24">
        <f>IF(A40="","",'CALCOLO ROTTA'!J88)</f>
        <v>50</v>
      </c>
      <c r="D40" s="1">
        <v>0</v>
      </c>
      <c r="E40" s="1">
        <v>0.2</v>
      </c>
      <c r="F40" s="1">
        <v>0</v>
      </c>
      <c r="G40" s="1">
        <v>0</v>
      </c>
      <c r="H40" s="1">
        <v>0</v>
      </c>
      <c r="I40" s="1">
        <v>-1</v>
      </c>
      <c r="J40" s="1">
        <v>0</v>
      </c>
      <c r="K40" s="1">
        <v>-1</v>
      </c>
      <c r="L40" s="1">
        <v>0</v>
      </c>
      <c r="M40" s="1">
        <v>-1</v>
      </c>
      <c r="N40" s="1">
        <v>0</v>
      </c>
      <c r="O40" s="1">
        <v>-1</v>
      </c>
      <c r="P40" s="1">
        <v>0</v>
      </c>
      <c r="Q40" s="1">
        <v>-1</v>
      </c>
      <c r="R40" s="1">
        <v>0</v>
      </c>
      <c r="S40" s="1">
        <v>-1</v>
      </c>
      <c r="T40" s="1">
        <v>0</v>
      </c>
      <c r="U40" s="1">
        <v>-1</v>
      </c>
      <c r="V40" s="1">
        <v>0</v>
      </c>
      <c r="W40" s="1">
        <v>-1</v>
      </c>
      <c r="X40" s="1">
        <v>0</v>
      </c>
      <c r="Y40" s="1">
        <v>-1</v>
      </c>
      <c r="Z40" s="1">
        <v>0</v>
      </c>
      <c r="AA40" s="1">
        <v>-1</v>
      </c>
      <c r="AB40" s="1">
        <v>0</v>
      </c>
      <c r="AC40" s="1">
        <v>-1</v>
      </c>
      <c r="AD40" s="1">
        <v>0</v>
      </c>
      <c r="AE40" s="1">
        <v>-1</v>
      </c>
      <c r="AF40" s="1">
        <v>0</v>
      </c>
      <c r="AG40" s="1">
        <v>-1</v>
      </c>
      <c r="AH40" s="1">
        <v>0</v>
      </c>
      <c r="AI40" s="1">
        <v>-1</v>
      </c>
      <c r="AJ40" s="1">
        <v>0</v>
      </c>
      <c r="AK40" s="1">
        <v>-1</v>
      </c>
      <c r="AL40" s="1">
        <v>0</v>
      </c>
      <c r="AM40" s="1">
        <v>0</v>
      </c>
      <c r="AN40" s="1">
        <v>0</v>
      </c>
      <c r="AO40" s="1">
        <f>'CALCOLO ROTTA'!$B$8</f>
        <v>45.863106000000002</v>
      </c>
      <c r="AP40" s="1">
        <f>'CALCOLO ROTTA'!$B$9</f>
        <v>10.767867000000001</v>
      </c>
      <c r="AQ40" s="1">
        <v>1</v>
      </c>
      <c r="AR40" s="1">
        <v>0</v>
      </c>
      <c r="AS40" s="1">
        <v>-1</v>
      </c>
      <c r="AT40" s="1">
        <v>-1</v>
      </c>
    </row>
    <row r="41" spans="1:46" x14ac:dyDescent="0.25">
      <c r="A41" s="1">
        <f>'CALCOLO ROTTA'!H89</f>
        <v>45.863378515262966</v>
      </c>
      <c r="B41" s="1">
        <f>'CALCOLO ROTTA'!I89</f>
        <v>10.768092938100184</v>
      </c>
      <c r="C41" s="24">
        <f>IF(A41="","",'CALCOLO ROTTA'!J89)</f>
        <v>50</v>
      </c>
      <c r="D41" s="1">
        <v>0</v>
      </c>
      <c r="E41" s="1">
        <v>0.2</v>
      </c>
      <c r="F41" s="1">
        <v>0</v>
      </c>
      <c r="G41" s="1">
        <v>0</v>
      </c>
      <c r="H41" s="1">
        <v>0</v>
      </c>
      <c r="I41" s="1">
        <v>-1</v>
      </c>
      <c r="J41" s="1">
        <v>0</v>
      </c>
      <c r="K41" s="1">
        <v>-1</v>
      </c>
      <c r="L41" s="1">
        <v>0</v>
      </c>
      <c r="M41" s="1">
        <v>-1</v>
      </c>
      <c r="N41" s="1">
        <v>0</v>
      </c>
      <c r="O41" s="1">
        <v>-1</v>
      </c>
      <c r="P41" s="1">
        <v>0</v>
      </c>
      <c r="Q41" s="1">
        <v>-1</v>
      </c>
      <c r="R41" s="1">
        <v>0</v>
      </c>
      <c r="S41" s="1">
        <v>-1</v>
      </c>
      <c r="T41" s="1">
        <v>0</v>
      </c>
      <c r="U41" s="1">
        <v>-1</v>
      </c>
      <c r="V41" s="1">
        <v>0</v>
      </c>
      <c r="W41" s="1">
        <v>-1</v>
      </c>
      <c r="X41" s="1">
        <v>0</v>
      </c>
      <c r="Y41" s="1">
        <v>-1</v>
      </c>
      <c r="Z41" s="1">
        <v>0</v>
      </c>
      <c r="AA41" s="1">
        <v>-1</v>
      </c>
      <c r="AB41" s="1">
        <v>0</v>
      </c>
      <c r="AC41" s="1">
        <v>-1</v>
      </c>
      <c r="AD41" s="1">
        <v>0</v>
      </c>
      <c r="AE41" s="1">
        <v>-1</v>
      </c>
      <c r="AF41" s="1">
        <v>0</v>
      </c>
      <c r="AG41" s="1">
        <v>-1</v>
      </c>
      <c r="AH41" s="1">
        <v>0</v>
      </c>
      <c r="AI41" s="1">
        <v>-1</v>
      </c>
      <c r="AJ41" s="1">
        <v>0</v>
      </c>
      <c r="AK41" s="1">
        <v>-1</v>
      </c>
      <c r="AL41" s="1">
        <v>0</v>
      </c>
      <c r="AM41" s="1">
        <v>0</v>
      </c>
      <c r="AN41" s="1">
        <v>0</v>
      </c>
      <c r="AO41" s="1">
        <f>'CALCOLO ROTTA'!$B$8</f>
        <v>45.863106000000002</v>
      </c>
      <c r="AP41" s="1">
        <f>'CALCOLO ROTTA'!$B$9</f>
        <v>10.767867000000001</v>
      </c>
      <c r="AQ41" s="1">
        <v>1</v>
      </c>
      <c r="AR41" s="1">
        <v>0</v>
      </c>
      <c r="AS41" s="1">
        <v>-1</v>
      </c>
      <c r="AT41" s="1">
        <v>-1</v>
      </c>
    </row>
    <row r="42" spans="1:46" x14ac:dyDescent="0.25">
      <c r="A42" s="1">
        <f>'CALCOLO ROTTA'!H90</f>
        <v>45.863378515262966</v>
      </c>
      <c r="B42" s="1">
        <f>'CALCOLO ROTTA'!I90</f>
        <v>10.768092938100184</v>
      </c>
      <c r="C42" s="24">
        <f>IF(A42="","",'CALCOLO ROTTA'!J90)</f>
        <v>60</v>
      </c>
      <c r="D42" s="1">
        <v>0</v>
      </c>
      <c r="E42" s="1">
        <v>0.2</v>
      </c>
      <c r="F42" s="1">
        <v>0</v>
      </c>
      <c r="G42" s="1">
        <v>0</v>
      </c>
      <c r="H42" s="1">
        <v>0</v>
      </c>
      <c r="I42" s="1">
        <v>-1</v>
      </c>
      <c r="J42" s="1">
        <v>0</v>
      </c>
      <c r="K42" s="1">
        <v>-1</v>
      </c>
      <c r="L42" s="1">
        <v>0</v>
      </c>
      <c r="M42" s="1">
        <v>-1</v>
      </c>
      <c r="N42" s="1">
        <v>0</v>
      </c>
      <c r="O42" s="1">
        <v>-1</v>
      </c>
      <c r="P42" s="1">
        <v>0</v>
      </c>
      <c r="Q42" s="1">
        <v>-1</v>
      </c>
      <c r="R42" s="1">
        <v>0</v>
      </c>
      <c r="S42" s="1">
        <v>-1</v>
      </c>
      <c r="T42" s="1">
        <v>0</v>
      </c>
      <c r="U42" s="1">
        <v>-1</v>
      </c>
      <c r="V42" s="1">
        <v>0</v>
      </c>
      <c r="W42" s="1">
        <v>-1</v>
      </c>
      <c r="X42" s="1">
        <v>0</v>
      </c>
      <c r="Y42" s="1">
        <v>-1</v>
      </c>
      <c r="Z42" s="1">
        <v>0</v>
      </c>
      <c r="AA42" s="1">
        <v>-1</v>
      </c>
      <c r="AB42" s="1">
        <v>0</v>
      </c>
      <c r="AC42" s="1">
        <v>-1</v>
      </c>
      <c r="AD42" s="1">
        <v>0</v>
      </c>
      <c r="AE42" s="1">
        <v>-1</v>
      </c>
      <c r="AF42" s="1">
        <v>0</v>
      </c>
      <c r="AG42" s="1">
        <v>-1</v>
      </c>
      <c r="AH42" s="1">
        <v>0</v>
      </c>
      <c r="AI42" s="1">
        <v>-1</v>
      </c>
      <c r="AJ42" s="1">
        <v>0</v>
      </c>
      <c r="AK42" s="1">
        <v>-1</v>
      </c>
      <c r="AL42" s="1">
        <v>0</v>
      </c>
      <c r="AM42" s="1">
        <v>0</v>
      </c>
      <c r="AN42" s="1">
        <v>0</v>
      </c>
      <c r="AO42" s="1">
        <f>'CALCOLO ROTTA'!$B$8</f>
        <v>45.863106000000002</v>
      </c>
      <c r="AP42" s="1">
        <f>'CALCOLO ROTTA'!$B$9</f>
        <v>10.767867000000001</v>
      </c>
      <c r="AQ42" s="1">
        <v>1</v>
      </c>
      <c r="AR42" s="1">
        <v>0</v>
      </c>
      <c r="AS42" s="1">
        <v>-1</v>
      </c>
      <c r="AT42" s="1">
        <v>-1</v>
      </c>
    </row>
    <row r="43" spans="1:46" x14ac:dyDescent="0.25">
      <c r="A43" s="1">
        <f>'CALCOLO ROTTA'!H91</f>
        <v>45.863265209263268</v>
      </c>
      <c r="B43" s="1">
        <f>'CALCOLO ROTTA'!I91</f>
        <v>10.768262994226928</v>
      </c>
      <c r="C43" s="24">
        <f>IF(A43="","",'CALCOLO ROTTA'!J91)</f>
        <v>60</v>
      </c>
      <c r="D43" s="1">
        <v>0</v>
      </c>
      <c r="E43" s="1">
        <v>0.2</v>
      </c>
      <c r="F43" s="1">
        <v>0</v>
      </c>
      <c r="G43" s="1">
        <v>0</v>
      </c>
      <c r="H43" s="1">
        <v>0</v>
      </c>
      <c r="I43" s="1">
        <v>-1</v>
      </c>
      <c r="J43" s="1">
        <v>0</v>
      </c>
      <c r="K43" s="1">
        <v>-1</v>
      </c>
      <c r="L43" s="1">
        <v>0</v>
      </c>
      <c r="M43" s="1">
        <v>-1</v>
      </c>
      <c r="N43" s="1">
        <v>0</v>
      </c>
      <c r="O43" s="1">
        <v>-1</v>
      </c>
      <c r="P43" s="1">
        <v>0</v>
      </c>
      <c r="Q43" s="1">
        <v>-1</v>
      </c>
      <c r="R43" s="1">
        <v>0</v>
      </c>
      <c r="S43" s="1">
        <v>-1</v>
      </c>
      <c r="T43" s="1">
        <v>0</v>
      </c>
      <c r="U43" s="1">
        <v>-1</v>
      </c>
      <c r="V43" s="1">
        <v>0</v>
      </c>
      <c r="W43" s="1">
        <v>-1</v>
      </c>
      <c r="X43" s="1">
        <v>0</v>
      </c>
      <c r="Y43" s="1">
        <v>-1</v>
      </c>
      <c r="Z43" s="1">
        <v>0</v>
      </c>
      <c r="AA43" s="1">
        <v>-1</v>
      </c>
      <c r="AB43" s="1">
        <v>0</v>
      </c>
      <c r="AC43" s="1">
        <v>-1</v>
      </c>
      <c r="AD43" s="1">
        <v>0</v>
      </c>
      <c r="AE43" s="1">
        <v>-1</v>
      </c>
      <c r="AF43" s="1">
        <v>0</v>
      </c>
      <c r="AG43" s="1">
        <v>-1</v>
      </c>
      <c r="AH43" s="1">
        <v>0</v>
      </c>
      <c r="AI43" s="1">
        <v>-1</v>
      </c>
      <c r="AJ43" s="1">
        <v>0</v>
      </c>
      <c r="AK43" s="1">
        <v>-1</v>
      </c>
      <c r="AL43" s="1">
        <v>0</v>
      </c>
      <c r="AM43" s="1">
        <v>0</v>
      </c>
      <c r="AN43" s="1">
        <v>0</v>
      </c>
      <c r="AO43" s="1">
        <f>'CALCOLO ROTTA'!$B$8</f>
        <v>45.863106000000002</v>
      </c>
      <c r="AP43" s="1">
        <f>'CALCOLO ROTTA'!$B$9</f>
        <v>10.767867000000001</v>
      </c>
      <c r="AQ43" s="1">
        <v>1</v>
      </c>
      <c r="AR43" s="1">
        <v>0</v>
      </c>
      <c r="AS43" s="1">
        <v>-1</v>
      </c>
      <c r="AT43" s="1">
        <v>-1</v>
      </c>
    </row>
    <row r="44" spans="1:46" x14ac:dyDescent="0.25">
      <c r="A44" s="1">
        <f>'CALCOLO ROTTA'!H92</f>
        <v>45.863105999066548</v>
      </c>
      <c r="B44" s="1">
        <f>'CALCOLO ROTTA'!I92</f>
        <v>10.768329632889772</v>
      </c>
      <c r="C44" s="24">
        <f>IF(A44="","",'CALCOLO ROTTA'!J92)</f>
        <v>60</v>
      </c>
      <c r="D44" s="1">
        <v>0</v>
      </c>
      <c r="E44" s="1">
        <v>0.2</v>
      </c>
      <c r="F44" s="1">
        <v>0</v>
      </c>
      <c r="G44" s="1">
        <v>0</v>
      </c>
      <c r="H44" s="1">
        <v>0</v>
      </c>
      <c r="I44" s="1">
        <v>-1</v>
      </c>
      <c r="J44" s="1">
        <v>0</v>
      </c>
      <c r="K44" s="1">
        <v>-1</v>
      </c>
      <c r="L44" s="1">
        <v>0</v>
      </c>
      <c r="M44" s="1">
        <v>-1</v>
      </c>
      <c r="N44" s="1">
        <v>0</v>
      </c>
      <c r="O44" s="1">
        <v>-1</v>
      </c>
      <c r="P44" s="1">
        <v>0</v>
      </c>
      <c r="Q44" s="1">
        <v>-1</v>
      </c>
      <c r="R44" s="1">
        <v>0</v>
      </c>
      <c r="S44" s="1">
        <v>-1</v>
      </c>
      <c r="T44" s="1">
        <v>0</v>
      </c>
      <c r="U44" s="1">
        <v>-1</v>
      </c>
      <c r="V44" s="1">
        <v>0</v>
      </c>
      <c r="W44" s="1">
        <v>-1</v>
      </c>
      <c r="X44" s="1">
        <v>0</v>
      </c>
      <c r="Y44" s="1">
        <v>-1</v>
      </c>
      <c r="Z44" s="1">
        <v>0</v>
      </c>
      <c r="AA44" s="1">
        <v>-1</v>
      </c>
      <c r="AB44" s="1">
        <v>0</v>
      </c>
      <c r="AC44" s="1">
        <v>-1</v>
      </c>
      <c r="AD44" s="1">
        <v>0</v>
      </c>
      <c r="AE44" s="1">
        <v>-1</v>
      </c>
      <c r="AF44" s="1">
        <v>0</v>
      </c>
      <c r="AG44" s="1">
        <v>-1</v>
      </c>
      <c r="AH44" s="1">
        <v>0</v>
      </c>
      <c r="AI44" s="1">
        <v>-1</v>
      </c>
      <c r="AJ44" s="1">
        <v>0</v>
      </c>
      <c r="AK44" s="1">
        <v>-1</v>
      </c>
      <c r="AL44" s="1">
        <v>0</v>
      </c>
      <c r="AM44" s="1">
        <v>0</v>
      </c>
      <c r="AN44" s="1">
        <v>0</v>
      </c>
      <c r="AO44" s="1">
        <f>'CALCOLO ROTTA'!$B$8</f>
        <v>45.863106000000002</v>
      </c>
      <c r="AP44" s="1">
        <f>'CALCOLO ROTTA'!$B$9</f>
        <v>10.767867000000001</v>
      </c>
      <c r="AQ44" s="1">
        <v>1</v>
      </c>
      <c r="AR44" s="1">
        <v>0</v>
      </c>
      <c r="AS44" s="1">
        <v>-1</v>
      </c>
      <c r="AT44" s="1">
        <v>-1</v>
      </c>
    </row>
    <row r="45" spans="1:46" x14ac:dyDescent="0.25">
      <c r="A45" s="1">
        <f>'CALCOLO ROTTA'!H93</f>
        <v>45.862943043219964</v>
      </c>
      <c r="B45" s="1">
        <f>'CALCOLO ROTTA'!I93</f>
        <v>10.768272309389426</v>
      </c>
      <c r="C45" s="24">
        <f>IF(A45="","",'CALCOLO ROTTA'!J93)</f>
        <v>60</v>
      </c>
      <c r="D45" s="1">
        <v>0</v>
      </c>
      <c r="E45" s="1">
        <v>0.2</v>
      </c>
      <c r="F45" s="1">
        <v>0</v>
      </c>
      <c r="G45" s="1">
        <v>0</v>
      </c>
      <c r="H45" s="1">
        <v>0</v>
      </c>
      <c r="I45" s="1">
        <v>-1</v>
      </c>
      <c r="J45" s="1">
        <v>0</v>
      </c>
      <c r="K45" s="1">
        <v>-1</v>
      </c>
      <c r="L45" s="1">
        <v>0</v>
      </c>
      <c r="M45" s="1">
        <v>-1</v>
      </c>
      <c r="N45" s="1">
        <v>0</v>
      </c>
      <c r="O45" s="1">
        <v>-1</v>
      </c>
      <c r="P45" s="1">
        <v>0</v>
      </c>
      <c r="Q45" s="1">
        <v>-1</v>
      </c>
      <c r="R45" s="1">
        <v>0</v>
      </c>
      <c r="S45" s="1">
        <v>-1</v>
      </c>
      <c r="T45" s="1">
        <v>0</v>
      </c>
      <c r="U45" s="1">
        <v>-1</v>
      </c>
      <c r="V45" s="1">
        <v>0</v>
      </c>
      <c r="W45" s="1">
        <v>-1</v>
      </c>
      <c r="X45" s="1">
        <v>0</v>
      </c>
      <c r="Y45" s="1">
        <v>-1</v>
      </c>
      <c r="Z45" s="1">
        <v>0</v>
      </c>
      <c r="AA45" s="1">
        <v>-1</v>
      </c>
      <c r="AB45" s="1">
        <v>0</v>
      </c>
      <c r="AC45" s="1">
        <v>-1</v>
      </c>
      <c r="AD45" s="1">
        <v>0</v>
      </c>
      <c r="AE45" s="1">
        <v>-1</v>
      </c>
      <c r="AF45" s="1">
        <v>0</v>
      </c>
      <c r="AG45" s="1">
        <v>-1</v>
      </c>
      <c r="AH45" s="1">
        <v>0</v>
      </c>
      <c r="AI45" s="1">
        <v>-1</v>
      </c>
      <c r="AJ45" s="1">
        <v>0</v>
      </c>
      <c r="AK45" s="1">
        <v>-1</v>
      </c>
      <c r="AL45" s="1">
        <v>0</v>
      </c>
      <c r="AM45" s="1">
        <v>0</v>
      </c>
      <c r="AN45" s="1">
        <v>0</v>
      </c>
      <c r="AO45" s="1">
        <f>'CALCOLO ROTTA'!$B$8</f>
        <v>45.863106000000002</v>
      </c>
      <c r="AP45" s="1">
        <f>'CALCOLO ROTTA'!$B$9</f>
        <v>10.767867000000001</v>
      </c>
      <c r="AQ45" s="1">
        <v>1</v>
      </c>
      <c r="AR45" s="1">
        <v>0</v>
      </c>
      <c r="AS45" s="1">
        <v>-1</v>
      </c>
      <c r="AT45" s="1">
        <v>-1</v>
      </c>
    </row>
    <row r="46" spans="1:46" x14ac:dyDescent="0.25">
      <c r="A46" s="1">
        <f>'CALCOLO ROTTA'!H94</f>
        <v>45.862820507342171</v>
      </c>
      <c r="B46" s="1">
        <f>'CALCOLO ROTTA'!I94</f>
        <v>10.768103694681621</v>
      </c>
      <c r="C46" s="24">
        <f>IF(A46="","",'CALCOLO ROTTA'!J94)</f>
        <v>60</v>
      </c>
      <c r="D46" s="1">
        <v>0</v>
      </c>
      <c r="E46" s="1">
        <v>0.2</v>
      </c>
      <c r="F46" s="1">
        <v>0</v>
      </c>
      <c r="G46" s="1">
        <v>0</v>
      </c>
      <c r="H46" s="1">
        <v>0</v>
      </c>
      <c r="I46" s="1">
        <v>-1</v>
      </c>
      <c r="J46" s="1">
        <v>0</v>
      </c>
      <c r="K46" s="1">
        <v>-1</v>
      </c>
      <c r="L46" s="1">
        <v>0</v>
      </c>
      <c r="M46" s="1">
        <v>-1</v>
      </c>
      <c r="N46" s="1">
        <v>0</v>
      </c>
      <c r="O46" s="1">
        <v>-1</v>
      </c>
      <c r="P46" s="1">
        <v>0</v>
      </c>
      <c r="Q46" s="1">
        <v>-1</v>
      </c>
      <c r="R46" s="1">
        <v>0</v>
      </c>
      <c r="S46" s="1">
        <v>-1</v>
      </c>
      <c r="T46" s="1">
        <v>0</v>
      </c>
      <c r="U46" s="1">
        <v>-1</v>
      </c>
      <c r="V46" s="1">
        <v>0</v>
      </c>
      <c r="W46" s="1">
        <v>-1</v>
      </c>
      <c r="X46" s="1">
        <v>0</v>
      </c>
      <c r="Y46" s="1">
        <v>-1</v>
      </c>
      <c r="Z46" s="1">
        <v>0</v>
      </c>
      <c r="AA46" s="1">
        <v>-1</v>
      </c>
      <c r="AB46" s="1">
        <v>0</v>
      </c>
      <c r="AC46" s="1">
        <v>-1</v>
      </c>
      <c r="AD46" s="1">
        <v>0</v>
      </c>
      <c r="AE46" s="1">
        <v>-1</v>
      </c>
      <c r="AF46" s="1">
        <v>0</v>
      </c>
      <c r="AG46" s="1">
        <v>-1</v>
      </c>
      <c r="AH46" s="1">
        <v>0</v>
      </c>
      <c r="AI46" s="1">
        <v>-1</v>
      </c>
      <c r="AJ46" s="1">
        <v>0</v>
      </c>
      <c r="AK46" s="1">
        <v>-1</v>
      </c>
      <c r="AL46" s="1">
        <v>0</v>
      </c>
      <c r="AM46" s="1">
        <v>0</v>
      </c>
      <c r="AN46" s="1">
        <v>0</v>
      </c>
      <c r="AO46" s="1">
        <f>'CALCOLO ROTTA'!$B$8</f>
        <v>45.863106000000002</v>
      </c>
      <c r="AP46" s="1">
        <f>'CALCOLO ROTTA'!$B$9</f>
        <v>10.767867000000001</v>
      </c>
      <c r="AQ46" s="1">
        <v>1</v>
      </c>
      <c r="AR46" s="1">
        <v>0</v>
      </c>
      <c r="AS46" s="1">
        <v>-1</v>
      </c>
      <c r="AT46" s="1">
        <v>-1</v>
      </c>
    </row>
    <row r="47" spans="1:46" x14ac:dyDescent="0.25">
      <c r="A47" s="1">
        <f>'CALCOLO ROTTA'!H95</f>
        <v>45.862772595640045</v>
      </c>
      <c r="B47" s="1">
        <f>'CALCOLO ROTTA'!I95</f>
        <v>10.767867000000001</v>
      </c>
      <c r="C47" s="24">
        <f>IF(A47="","",'CALCOLO ROTTA'!J95)</f>
        <v>60</v>
      </c>
      <c r="D47" s="1">
        <v>0</v>
      </c>
      <c r="E47" s="1">
        <v>0.2</v>
      </c>
      <c r="F47" s="1">
        <v>0</v>
      </c>
      <c r="G47" s="1">
        <v>0</v>
      </c>
      <c r="H47" s="1">
        <v>0</v>
      </c>
      <c r="I47" s="1">
        <v>-1</v>
      </c>
      <c r="J47" s="1">
        <v>0</v>
      </c>
      <c r="K47" s="1">
        <v>-1</v>
      </c>
      <c r="L47" s="1">
        <v>0</v>
      </c>
      <c r="M47" s="1">
        <v>-1</v>
      </c>
      <c r="N47" s="1">
        <v>0</v>
      </c>
      <c r="O47" s="1">
        <v>-1</v>
      </c>
      <c r="P47" s="1">
        <v>0</v>
      </c>
      <c r="Q47" s="1">
        <v>-1</v>
      </c>
      <c r="R47" s="1">
        <v>0</v>
      </c>
      <c r="S47" s="1">
        <v>-1</v>
      </c>
      <c r="T47" s="1">
        <v>0</v>
      </c>
      <c r="U47" s="1">
        <v>-1</v>
      </c>
      <c r="V47" s="1">
        <v>0</v>
      </c>
      <c r="W47" s="1">
        <v>-1</v>
      </c>
      <c r="X47" s="1">
        <v>0</v>
      </c>
      <c r="Y47" s="1">
        <v>-1</v>
      </c>
      <c r="Z47" s="1">
        <v>0</v>
      </c>
      <c r="AA47" s="1">
        <v>-1</v>
      </c>
      <c r="AB47" s="1">
        <v>0</v>
      </c>
      <c r="AC47" s="1">
        <v>-1</v>
      </c>
      <c r="AD47" s="1">
        <v>0</v>
      </c>
      <c r="AE47" s="1">
        <v>-1</v>
      </c>
      <c r="AF47" s="1">
        <v>0</v>
      </c>
      <c r="AG47" s="1">
        <v>-1</v>
      </c>
      <c r="AH47" s="1">
        <v>0</v>
      </c>
      <c r="AI47" s="1">
        <v>-1</v>
      </c>
      <c r="AJ47" s="1">
        <v>0</v>
      </c>
      <c r="AK47" s="1">
        <v>-1</v>
      </c>
      <c r="AL47" s="1">
        <v>0</v>
      </c>
      <c r="AM47" s="1">
        <v>0</v>
      </c>
      <c r="AN47" s="1">
        <v>0</v>
      </c>
      <c r="AO47" s="1">
        <f>'CALCOLO ROTTA'!$B$8</f>
        <v>45.863106000000002</v>
      </c>
      <c r="AP47" s="1">
        <f>'CALCOLO ROTTA'!$B$9</f>
        <v>10.767867000000001</v>
      </c>
      <c r="AQ47" s="1">
        <v>1</v>
      </c>
      <c r="AR47" s="1">
        <v>0</v>
      </c>
      <c r="AS47" s="1">
        <v>-1</v>
      </c>
      <c r="AT47" s="1">
        <v>-1</v>
      </c>
    </row>
    <row r="48" spans="1:46" x14ac:dyDescent="0.25">
      <c r="A48" s="1">
        <f>'CALCOLO ROTTA'!H96</f>
        <v>45.862814018867006</v>
      </c>
      <c r="B48" s="1">
        <f>'CALCOLO ROTTA'!I96</f>
        <v>10.767624925922053</v>
      </c>
      <c r="C48" s="24">
        <f>IF(A48="","",'CALCOLO ROTTA'!J96)</f>
        <v>60</v>
      </c>
      <c r="D48" s="1">
        <v>0</v>
      </c>
      <c r="E48" s="1">
        <v>0.2</v>
      </c>
      <c r="F48" s="1">
        <v>0</v>
      </c>
      <c r="G48" s="1">
        <v>0</v>
      </c>
      <c r="H48" s="1">
        <v>0</v>
      </c>
      <c r="I48" s="1">
        <v>-1</v>
      </c>
      <c r="J48" s="1">
        <v>0</v>
      </c>
      <c r="K48" s="1">
        <v>-1</v>
      </c>
      <c r="L48" s="1">
        <v>0</v>
      </c>
      <c r="M48" s="1">
        <v>-1</v>
      </c>
      <c r="N48" s="1">
        <v>0</v>
      </c>
      <c r="O48" s="1">
        <v>-1</v>
      </c>
      <c r="P48" s="1">
        <v>0</v>
      </c>
      <c r="Q48" s="1">
        <v>-1</v>
      </c>
      <c r="R48" s="1">
        <v>0</v>
      </c>
      <c r="S48" s="1">
        <v>-1</v>
      </c>
      <c r="T48" s="1">
        <v>0</v>
      </c>
      <c r="U48" s="1">
        <v>-1</v>
      </c>
      <c r="V48" s="1">
        <v>0</v>
      </c>
      <c r="W48" s="1">
        <v>-1</v>
      </c>
      <c r="X48" s="1">
        <v>0</v>
      </c>
      <c r="Y48" s="1">
        <v>-1</v>
      </c>
      <c r="Z48" s="1">
        <v>0</v>
      </c>
      <c r="AA48" s="1">
        <v>-1</v>
      </c>
      <c r="AB48" s="1">
        <v>0</v>
      </c>
      <c r="AC48" s="1">
        <v>-1</v>
      </c>
      <c r="AD48" s="1">
        <v>0</v>
      </c>
      <c r="AE48" s="1">
        <v>-1</v>
      </c>
      <c r="AF48" s="1">
        <v>0</v>
      </c>
      <c r="AG48" s="1">
        <v>-1</v>
      </c>
      <c r="AH48" s="1">
        <v>0</v>
      </c>
      <c r="AI48" s="1">
        <v>-1</v>
      </c>
      <c r="AJ48" s="1">
        <v>0</v>
      </c>
      <c r="AK48" s="1">
        <v>-1</v>
      </c>
      <c r="AL48" s="1">
        <v>0</v>
      </c>
      <c r="AM48" s="1">
        <v>0</v>
      </c>
      <c r="AN48" s="1">
        <v>0</v>
      </c>
      <c r="AO48" s="1">
        <f>'CALCOLO ROTTA'!$B$8</f>
        <v>45.863106000000002</v>
      </c>
      <c r="AP48" s="1">
        <f>'CALCOLO ROTTA'!$B$9</f>
        <v>10.767867000000001</v>
      </c>
      <c r="AQ48" s="1">
        <v>1</v>
      </c>
      <c r="AR48" s="1">
        <v>0</v>
      </c>
      <c r="AS48" s="1">
        <v>-1</v>
      </c>
      <c r="AT48" s="1">
        <v>-1</v>
      </c>
    </row>
    <row r="49" spans="1:46" x14ac:dyDescent="0.25">
      <c r="A49" s="1">
        <f>'CALCOLO ROTTA'!H97</f>
        <v>45.862935550919765</v>
      </c>
      <c r="B49" s="1">
        <f>'CALCOLO ROTTA'!I97</f>
        <v>10.767443055753253</v>
      </c>
      <c r="C49" s="24">
        <f>IF(A49="","",'CALCOLO ROTTA'!J97)</f>
        <v>60</v>
      </c>
      <c r="D49" s="1">
        <v>0</v>
      </c>
      <c r="E49" s="1">
        <v>0.2</v>
      </c>
      <c r="F49" s="1">
        <v>0</v>
      </c>
      <c r="G49" s="1">
        <v>0</v>
      </c>
      <c r="H49" s="1">
        <v>0</v>
      </c>
      <c r="I49" s="1">
        <v>-1</v>
      </c>
      <c r="J49" s="1">
        <v>0</v>
      </c>
      <c r="K49" s="1">
        <v>-1</v>
      </c>
      <c r="L49" s="1">
        <v>0</v>
      </c>
      <c r="M49" s="1">
        <v>-1</v>
      </c>
      <c r="N49" s="1">
        <v>0</v>
      </c>
      <c r="O49" s="1">
        <v>-1</v>
      </c>
      <c r="P49" s="1">
        <v>0</v>
      </c>
      <c r="Q49" s="1">
        <v>-1</v>
      </c>
      <c r="R49" s="1">
        <v>0</v>
      </c>
      <c r="S49" s="1">
        <v>-1</v>
      </c>
      <c r="T49" s="1">
        <v>0</v>
      </c>
      <c r="U49" s="1">
        <v>-1</v>
      </c>
      <c r="V49" s="1">
        <v>0</v>
      </c>
      <c r="W49" s="1">
        <v>-1</v>
      </c>
      <c r="X49" s="1">
        <v>0</v>
      </c>
      <c r="Y49" s="1">
        <v>-1</v>
      </c>
      <c r="Z49" s="1">
        <v>0</v>
      </c>
      <c r="AA49" s="1">
        <v>-1</v>
      </c>
      <c r="AB49" s="1">
        <v>0</v>
      </c>
      <c r="AC49" s="1">
        <v>-1</v>
      </c>
      <c r="AD49" s="1">
        <v>0</v>
      </c>
      <c r="AE49" s="1">
        <v>-1</v>
      </c>
      <c r="AF49" s="1">
        <v>0</v>
      </c>
      <c r="AG49" s="1">
        <v>-1</v>
      </c>
      <c r="AH49" s="1">
        <v>0</v>
      </c>
      <c r="AI49" s="1">
        <v>-1</v>
      </c>
      <c r="AJ49" s="1">
        <v>0</v>
      </c>
      <c r="AK49" s="1">
        <v>-1</v>
      </c>
      <c r="AL49" s="1">
        <v>0</v>
      </c>
      <c r="AM49" s="1">
        <v>0</v>
      </c>
      <c r="AN49" s="1">
        <v>0</v>
      </c>
      <c r="AO49" s="1">
        <f>'CALCOLO ROTTA'!$B$8</f>
        <v>45.863106000000002</v>
      </c>
      <c r="AP49" s="1">
        <f>'CALCOLO ROTTA'!$B$9</f>
        <v>10.767867000000001</v>
      </c>
      <c r="AQ49" s="1">
        <v>1</v>
      </c>
      <c r="AR49" s="1">
        <v>0</v>
      </c>
      <c r="AS49" s="1">
        <v>-1</v>
      </c>
      <c r="AT49" s="1">
        <v>-1</v>
      </c>
    </row>
    <row r="50" spans="1:46" x14ac:dyDescent="0.25">
      <c r="A50" s="1">
        <f>'CALCOLO ROTTA'!H98</f>
        <v>45.863105998931758</v>
      </c>
      <c r="B50" s="1">
        <f>'CALCOLO ROTTA'!I98</f>
        <v>10.767372090396993</v>
      </c>
      <c r="C50" s="24">
        <f>IF(A50="","",'CALCOLO ROTTA'!J98)</f>
        <v>60</v>
      </c>
      <c r="D50" s="1">
        <v>0</v>
      </c>
      <c r="E50" s="1">
        <v>0.2</v>
      </c>
      <c r="F50" s="1">
        <v>0</v>
      </c>
      <c r="G50" s="1">
        <v>0</v>
      </c>
      <c r="H50" s="1">
        <v>0</v>
      </c>
      <c r="I50" s="1">
        <v>-1</v>
      </c>
      <c r="J50" s="1">
        <v>0</v>
      </c>
      <c r="K50" s="1">
        <v>-1</v>
      </c>
      <c r="L50" s="1">
        <v>0</v>
      </c>
      <c r="M50" s="1">
        <v>-1</v>
      </c>
      <c r="N50" s="1">
        <v>0</v>
      </c>
      <c r="O50" s="1">
        <v>-1</v>
      </c>
      <c r="P50" s="1">
        <v>0</v>
      </c>
      <c r="Q50" s="1">
        <v>-1</v>
      </c>
      <c r="R50" s="1">
        <v>0</v>
      </c>
      <c r="S50" s="1">
        <v>-1</v>
      </c>
      <c r="T50" s="1">
        <v>0</v>
      </c>
      <c r="U50" s="1">
        <v>-1</v>
      </c>
      <c r="V50" s="1">
        <v>0</v>
      </c>
      <c r="W50" s="1">
        <v>-1</v>
      </c>
      <c r="X50" s="1">
        <v>0</v>
      </c>
      <c r="Y50" s="1">
        <v>-1</v>
      </c>
      <c r="Z50" s="1">
        <v>0</v>
      </c>
      <c r="AA50" s="1">
        <v>-1</v>
      </c>
      <c r="AB50" s="1">
        <v>0</v>
      </c>
      <c r="AC50" s="1">
        <v>-1</v>
      </c>
      <c r="AD50" s="1">
        <v>0</v>
      </c>
      <c r="AE50" s="1">
        <v>-1</v>
      </c>
      <c r="AF50" s="1">
        <v>0</v>
      </c>
      <c r="AG50" s="1">
        <v>-1</v>
      </c>
      <c r="AH50" s="1">
        <v>0</v>
      </c>
      <c r="AI50" s="1">
        <v>-1</v>
      </c>
      <c r="AJ50" s="1">
        <v>0</v>
      </c>
      <c r="AK50" s="1">
        <v>-1</v>
      </c>
      <c r="AL50" s="1">
        <v>0</v>
      </c>
      <c r="AM50" s="1">
        <v>0</v>
      </c>
      <c r="AN50" s="1">
        <v>0</v>
      </c>
      <c r="AO50" s="1">
        <f>'CALCOLO ROTTA'!$B$8</f>
        <v>45.863106000000002</v>
      </c>
      <c r="AP50" s="1">
        <f>'CALCOLO ROTTA'!$B$9</f>
        <v>10.767867000000001</v>
      </c>
      <c r="AQ50" s="1">
        <v>1</v>
      </c>
      <c r="AR50" s="1">
        <v>0</v>
      </c>
      <c r="AS50" s="1">
        <v>-1</v>
      </c>
      <c r="AT50" s="1">
        <v>-1</v>
      </c>
    </row>
    <row r="51" spans="1:46" x14ac:dyDescent="0.25">
      <c r="A51" s="1">
        <f>'CALCOLO ROTTA'!H99</f>
        <v>45.863280193594093</v>
      </c>
      <c r="B51" s="1">
        <f>'CALCOLO ROTTA'!I99</f>
        <v>10.767433735611412</v>
      </c>
      <c r="C51" s="24">
        <f>IF(A51="","",'CALCOLO ROTTA'!J99)</f>
        <v>60</v>
      </c>
      <c r="D51" s="1">
        <v>0</v>
      </c>
      <c r="E51" s="1">
        <v>0.2</v>
      </c>
      <c r="F51" s="1">
        <v>0</v>
      </c>
      <c r="G51" s="1">
        <v>0</v>
      </c>
      <c r="H51" s="1">
        <v>0</v>
      </c>
      <c r="I51" s="1">
        <v>-1</v>
      </c>
      <c r="J51" s="1">
        <v>0</v>
      </c>
      <c r="K51" s="1">
        <v>-1</v>
      </c>
      <c r="L51" s="1">
        <v>0</v>
      </c>
      <c r="M51" s="1">
        <v>-1</v>
      </c>
      <c r="N51" s="1">
        <v>0</v>
      </c>
      <c r="O51" s="1">
        <v>-1</v>
      </c>
      <c r="P51" s="1">
        <v>0</v>
      </c>
      <c r="Q51" s="1">
        <v>-1</v>
      </c>
      <c r="R51" s="1">
        <v>0</v>
      </c>
      <c r="S51" s="1">
        <v>-1</v>
      </c>
      <c r="T51" s="1">
        <v>0</v>
      </c>
      <c r="U51" s="1">
        <v>-1</v>
      </c>
      <c r="V51" s="1">
        <v>0</v>
      </c>
      <c r="W51" s="1">
        <v>-1</v>
      </c>
      <c r="X51" s="1">
        <v>0</v>
      </c>
      <c r="Y51" s="1">
        <v>-1</v>
      </c>
      <c r="Z51" s="1">
        <v>0</v>
      </c>
      <c r="AA51" s="1">
        <v>-1</v>
      </c>
      <c r="AB51" s="1">
        <v>0</v>
      </c>
      <c r="AC51" s="1">
        <v>-1</v>
      </c>
      <c r="AD51" s="1">
        <v>0</v>
      </c>
      <c r="AE51" s="1">
        <v>-1</v>
      </c>
      <c r="AF51" s="1">
        <v>0</v>
      </c>
      <c r="AG51" s="1">
        <v>-1</v>
      </c>
      <c r="AH51" s="1">
        <v>0</v>
      </c>
      <c r="AI51" s="1">
        <v>-1</v>
      </c>
      <c r="AJ51" s="1">
        <v>0</v>
      </c>
      <c r="AK51" s="1">
        <v>-1</v>
      </c>
      <c r="AL51" s="1">
        <v>0</v>
      </c>
      <c r="AM51" s="1">
        <v>0</v>
      </c>
      <c r="AN51" s="1">
        <v>0</v>
      </c>
      <c r="AO51" s="1">
        <f>'CALCOLO ROTTA'!$B$8</f>
        <v>45.863106000000002</v>
      </c>
      <c r="AP51" s="1">
        <f>'CALCOLO ROTTA'!$B$9</f>
        <v>10.767867000000001</v>
      </c>
      <c r="AQ51" s="1">
        <v>1</v>
      </c>
      <c r="AR51" s="1">
        <v>0</v>
      </c>
      <c r="AS51" s="1">
        <v>-1</v>
      </c>
      <c r="AT51" s="1">
        <v>-1</v>
      </c>
    </row>
    <row r="52" spans="1:46" x14ac:dyDescent="0.25">
      <c r="A52" s="1">
        <f>'CALCOLO ROTTA'!H100</f>
        <v>45.863410957526511</v>
      </c>
      <c r="B52" s="1">
        <f>'CALCOLO ROTTA'!I100</f>
        <v>10.767614164359397</v>
      </c>
      <c r="C52" s="24">
        <f>IF(A52="","",'CALCOLO ROTTA'!J100)</f>
        <v>60</v>
      </c>
      <c r="D52" s="1">
        <v>0</v>
      </c>
      <c r="E52" s="1">
        <v>0.2</v>
      </c>
      <c r="F52" s="1">
        <v>0</v>
      </c>
      <c r="G52" s="1">
        <v>0</v>
      </c>
      <c r="H52" s="1">
        <v>0</v>
      </c>
      <c r="I52" s="1">
        <v>-1</v>
      </c>
      <c r="J52" s="1">
        <v>0</v>
      </c>
      <c r="K52" s="1">
        <v>-1</v>
      </c>
      <c r="L52" s="1">
        <v>0</v>
      </c>
      <c r="M52" s="1">
        <v>-1</v>
      </c>
      <c r="N52" s="1">
        <v>0</v>
      </c>
      <c r="O52" s="1">
        <v>-1</v>
      </c>
      <c r="P52" s="1">
        <v>0</v>
      </c>
      <c r="Q52" s="1">
        <v>-1</v>
      </c>
      <c r="R52" s="1">
        <v>0</v>
      </c>
      <c r="S52" s="1">
        <v>-1</v>
      </c>
      <c r="T52" s="1">
        <v>0</v>
      </c>
      <c r="U52" s="1">
        <v>-1</v>
      </c>
      <c r="V52" s="1">
        <v>0</v>
      </c>
      <c r="W52" s="1">
        <v>-1</v>
      </c>
      <c r="X52" s="1">
        <v>0</v>
      </c>
      <c r="Y52" s="1">
        <v>-1</v>
      </c>
      <c r="Z52" s="1">
        <v>0</v>
      </c>
      <c r="AA52" s="1">
        <v>-1</v>
      </c>
      <c r="AB52" s="1">
        <v>0</v>
      </c>
      <c r="AC52" s="1">
        <v>-1</v>
      </c>
      <c r="AD52" s="1">
        <v>0</v>
      </c>
      <c r="AE52" s="1">
        <v>-1</v>
      </c>
      <c r="AF52" s="1">
        <v>0</v>
      </c>
      <c r="AG52" s="1">
        <v>-1</v>
      </c>
      <c r="AH52" s="1">
        <v>0</v>
      </c>
      <c r="AI52" s="1">
        <v>-1</v>
      </c>
      <c r="AJ52" s="1">
        <v>0</v>
      </c>
      <c r="AK52" s="1">
        <v>-1</v>
      </c>
      <c r="AL52" s="1">
        <v>0</v>
      </c>
      <c r="AM52" s="1">
        <v>0</v>
      </c>
      <c r="AN52" s="1">
        <v>0</v>
      </c>
      <c r="AO52" s="1">
        <f>'CALCOLO ROTTA'!$B$8</f>
        <v>45.863106000000002</v>
      </c>
      <c r="AP52" s="1">
        <f>'CALCOLO ROTTA'!$B$9</f>
        <v>10.767867000000001</v>
      </c>
      <c r="AQ52" s="1">
        <v>1</v>
      </c>
      <c r="AR52" s="1">
        <v>0</v>
      </c>
      <c r="AS52" s="1">
        <v>-1</v>
      </c>
      <c r="AT52" s="1">
        <v>-1</v>
      </c>
    </row>
    <row r="53" spans="1:46" x14ac:dyDescent="0.25">
      <c r="A53" s="1">
        <f>'CALCOLO ROTTA'!H101</f>
        <v>45.863461881058377</v>
      </c>
      <c r="B53" s="1">
        <f>'CALCOLO ROTTA'!I101</f>
        <v>10.767867000000001</v>
      </c>
      <c r="C53" s="24">
        <f>IF(A53="","",'CALCOLO ROTTA'!J101)</f>
        <v>60</v>
      </c>
      <c r="D53" s="1">
        <v>0</v>
      </c>
      <c r="E53" s="1">
        <v>0.2</v>
      </c>
      <c r="F53" s="1">
        <v>0</v>
      </c>
      <c r="G53" s="1">
        <v>0</v>
      </c>
      <c r="H53" s="1">
        <v>0</v>
      </c>
      <c r="I53" s="1">
        <v>-1</v>
      </c>
      <c r="J53" s="1">
        <v>0</v>
      </c>
      <c r="K53" s="1">
        <v>-1</v>
      </c>
      <c r="L53" s="1">
        <v>0</v>
      </c>
      <c r="M53" s="1">
        <v>-1</v>
      </c>
      <c r="N53" s="1">
        <v>0</v>
      </c>
      <c r="O53" s="1">
        <v>-1</v>
      </c>
      <c r="P53" s="1">
        <v>0</v>
      </c>
      <c r="Q53" s="1">
        <v>-1</v>
      </c>
      <c r="R53" s="1">
        <v>0</v>
      </c>
      <c r="S53" s="1">
        <v>-1</v>
      </c>
      <c r="T53" s="1">
        <v>0</v>
      </c>
      <c r="U53" s="1">
        <v>-1</v>
      </c>
      <c r="V53" s="1">
        <v>0</v>
      </c>
      <c r="W53" s="1">
        <v>-1</v>
      </c>
      <c r="X53" s="1">
        <v>0</v>
      </c>
      <c r="Y53" s="1">
        <v>-1</v>
      </c>
      <c r="Z53" s="1">
        <v>0</v>
      </c>
      <c r="AA53" s="1">
        <v>-1</v>
      </c>
      <c r="AB53" s="1">
        <v>0</v>
      </c>
      <c r="AC53" s="1">
        <v>-1</v>
      </c>
      <c r="AD53" s="1">
        <v>0</v>
      </c>
      <c r="AE53" s="1">
        <v>-1</v>
      </c>
      <c r="AF53" s="1">
        <v>0</v>
      </c>
      <c r="AG53" s="1">
        <v>-1</v>
      </c>
      <c r="AH53" s="1">
        <v>0</v>
      </c>
      <c r="AI53" s="1">
        <v>-1</v>
      </c>
      <c r="AJ53" s="1">
        <v>0</v>
      </c>
      <c r="AK53" s="1">
        <v>-1</v>
      </c>
      <c r="AL53" s="1">
        <v>0</v>
      </c>
      <c r="AM53" s="1">
        <v>0</v>
      </c>
      <c r="AN53" s="1">
        <v>0</v>
      </c>
      <c r="AO53" s="1">
        <f>'CALCOLO ROTTA'!$B$8</f>
        <v>45.863106000000002</v>
      </c>
      <c r="AP53" s="1">
        <f>'CALCOLO ROTTA'!$B$9</f>
        <v>10.767867000000001</v>
      </c>
      <c r="AQ53" s="1">
        <v>1</v>
      </c>
      <c r="AR53" s="1">
        <v>0</v>
      </c>
      <c r="AS53" s="1">
        <v>-1</v>
      </c>
      <c r="AT53" s="1">
        <v>-1</v>
      </c>
    </row>
    <row r="54" spans="1:46" x14ac:dyDescent="0.25">
      <c r="A54" s="1">
        <f>'CALCOLO ROTTA'!H102</f>
        <v>45.863417445978477</v>
      </c>
      <c r="B54" s="1">
        <f>'CALCOLO ROTTA'!I102</f>
        <v>10.768125215152459</v>
      </c>
      <c r="C54" s="24">
        <f>IF(A54="","",'CALCOLO ROTTA'!J102)</f>
        <v>60</v>
      </c>
      <c r="D54" s="1">
        <v>0</v>
      </c>
      <c r="E54" s="1">
        <v>0.2</v>
      </c>
      <c r="F54" s="1">
        <v>0</v>
      </c>
      <c r="G54" s="1">
        <v>0</v>
      </c>
      <c r="H54" s="1">
        <v>0</v>
      </c>
      <c r="I54" s="1">
        <v>-1</v>
      </c>
      <c r="J54" s="1">
        <v>0</v>
      </c>
      <c r="K54" s="1">
        <v>-1</v>
      </c>
      <c r="L54" s="1">
        <v>0</v>
      </c>
      <c r="M54" s="1">
        <v>-1</v>
      </c>
      <c r="N54" s="1">
        <v>0</v>
      </c>
      <c r="O54" s="1">
        <v>-1</v>
      </c>
      <c r="P54" s="1">
        <v>0</v>
      </c>
      <c r="Q54" s="1">
        <v>-1</v>
      </c>
      <c r="R54" s="1">
        <v>0</v>
      </c>
      <c r="S54" s="1">
        <v>-1</v>
      </c>
      <c r="T54" s="1">
        <v>0</v>
      </c>
      <c r="U54" s="1">
        <v>-1</v>
      </c>
      <c r="V54" s="1">
        <v>0</v>
      </c>
      <c r="W54" s="1">
        <v>-1</v>
      </c>
      <c r="X54" s="1">
        <v>0</v>
      </c>
      <c r="Y54" s="1">
        <v>-1</v>
      </c>
      <c r="Z54" s="1">
        <v>0</v>
      </c>
      <c r="AA54" s="1">
        <v>-1</v>
      </c>
      <c r="AB54" s="1">
        <v>0</v>
      </c>
      <c r="AC54" s="1">
        <v>-1</v>
      </c>
      <c r="AD54" s="1">
        <v>0</v>
      </c>
      <c r="AE54" s="1">
        <v>-1</v>
      </c>
      <c r="AF54" s="1">
        <v>0</v>
      </c>
      <c r="AG54" s="1">
        <v>-1</v>
      </c>
      <c r="AH54" s="1">
        <v>0</v>
      </c>
      <c r="AI54" s="1">
        <v>-1</v>
      </c>
      <c r="AJ54" s="1">
        <v>0</v>
      </c>
      <c r="AK54" s="1">
        <v>-1</v>
      </c>
      <c r="AL54" s="1">
        <v>0</v>
      </c>
      <c r="AM54" s="1">
        <v>0</v>
      </c>
      <c r="AN54" s="1">
        <v>0</v>
      </c>
      <c r="AO54" s="1">
        <f>'CALCOLO ROTTA'!$B$8</f>
        <v>45.863106000000002</v>
      </c>
      <c r="AP54" s="1">
        <f>'CALCOLO ROTTA'!$B$9</f>
        <v>10.767867000000001</v>
      </c>
      <c r="AQ54" s="1">
        <v>1</v>
      </c>
      <c r="AR54" s="1">
        <v>0</v>
      </c>
      <c r="AS54" s="1">
        <v>-1</v>
      </c>
      <c r="AT54" s="1">
        <v>-1</v>
      </c>
    </row>
    <row r="55" spans="1:46" x14ac:dyDescent="0.25">
      <c r="A55" s="1" t="str">
        <f>'CALCOLO ROTTA'!H103</f>
        <v/>
      </c>
      <c r="B55" s="1" t="str">
        <f>'CALCOLO ROTTA'!I103</f>
        <v/>
      </c>
      <c r="C55" s="24" t="str">
        <f>IF(A55="","",'CALCOLO ROTTA'!J103)</f>
        <v/>
      </c>
      <c r="D55" s="1">
        <v>0</v>
      </c>
      <c r="E55" s="1">
        <v>0.2</v>
      </c>
      <c r="F55" s="1">
        <v>0</v>
      </c>
      <c r="G55" s="1">
        <v>0</v>
      </c>
      <c r="H55" s="1">
        <v>0</v>
      </c>
      <c r="I55" s="1">
        <v>-1</v>
      </c>
      <c r="J55" s="1">
        <v>0</v>
      </c>
      <c r="K55" s="1">
        <v>-1</v>
      </c>
      <c r="L55" s="1">
        <v>0</v>
      </c>
      <c r="M55" s="1">
        <v>-1</v>
      </c>
      <c r="N55" s="1">
        <v>0</v>
      </c>
      <c r="O55" s="1">
        <v>-1</v>
      </c>
      <c r="P55" s="1">
        <v>0</v>
      </c>
      <c r="Q55" s="1">
        <v>-1</v>
      </c>
      <c r="R55" s="1">
        <v>0</v>
      </c>
      <c r="S55" s="1">
        <v>-1</v>
      </c>
      <c r="T55" s="1">
        <v>0</v>
      </c>
      <c r="U55" s="1">
        <v>-1</v>
      </c>
      <c r="V55" s="1">
        <v>0</v>
      </c>
      <c r="W55" s="1">
        <v>-1</v>
      </c>
      <c r="X55" s="1">
        <v>0</v>
      </c>
      <c r="Y55" s="1">
        <v>-1</v>
      </c>
      <c r="Z55" s="1">
        <v>0</v>
      </c>
      <c r="AA55" s="1">
        <v>-1</v>
      </c>
      <c r="AB55" s="1">
        <v>0</v>
      </c>
      <c r="AC55" s="1">
        <v>-1</v>
      </c>
      <c r="AD55" s="1">
        <v>0</v>
      </c>
      <c r="AE55" s="1">
        <v>-1</v>
      </c>
      <c r="AF55" s="1">
        <v>0</v>
      </c>
      <c r="AG55" s="1">
        <v>-1</v>
      </c>
      <c r="AH55" s="1">
        <v>0</v>
      </c>
      <c r="AI55" s="1">
        <v>-1</v>
      </c>
      <c r="AJ55" s="1">
        <v>0</v>
      </c>
      <c r="AK55" s="1">
        <v>-1</v>
      </c>
      <c r="AL55" s="1">
        <v>0</v>
      </c>
      <c r="AM55" s="1">
        <v>0</v>
      </c>
      <c r="AN55" s="1">
        <v>0</v>
      </c>
      <c r="AO55" s="1">
        <f>'CALCOLO ROTTA'!$B$8</f>
        <v>45.863106000000002</v>
      </c>
      <c r="AP55" s="1">
        <f>'CALCOLO ROTTA'!$B$9</f>
        <v>10.767867000000001</v>
      </c>
      <c r="AQ55" s="1">
        <v>1</v>
      </c>
      <c r="AR55" s="1">
        <v>0</v>
      </c>
      <c r="AS55" s="1">
        <v>-1</v>
      </c>
      <c r="AT55" s="1">
        <v>-1</v>
      </c>
    </row>
    <row r="56" spans="1:46" x14ac:dyDescent="0.25">
      <c r="A56" s="1" t="str">
        <f>'CALCOLO ROTTA'!H104</f>
        <v/>
      </c>
      <c r="B56" s="1" t="str">
        <f>'CALCOLO ROTTA'!I104</f>
        <v/>
      </c>
      <c r="C56" s="24" t="str">
        <f>IF(A56="","",'CALCOLO ROTTA'!J104)</f>
        <v/>
      </c>
      <c r="D56" s="1">
        <v>0</v>
      </c>
      <c r="E56" s="1">
        <v>0.2</v>
      </c>
      <c r="F56" s="1">
        <v>0</v>
      </c>
      <c r="G56" s="1">
        <v>0</v>
      </c>
      <c r="H56" s="1">
        <v>0</v>
      </c>
      <c r="I56" s="1">
        <v>-1</v>
      </c>
      <c r="J56" s="1">
        <v>0</v>
      </c>
      <c r="K56" s="1">
        <v>-1</v>
      </c>
      <c r="L56" s="1">
        <v>0</v>
      </c>
      <c r="M56" s="1">
        <v>-1</v>
      </c>
      <c r="N56" s="1">
        <v>0</v>
      </c>
      <c r="O56" s="1">
        <v>-1</v>
      </c>
      <c r="P56" s="1">
        <v>0</v>
      </c>
      <c r="Q56" s="1">
        <v>-1</v>
      </c>
      <c r="R56" s="1">
        <v>0</v>
      </c>
      <c r="S56" s="1">
        <v>-1</v>
      </c>
      <c r="T56" s="1">
        <v>0</v>
      </c>
      <c r="U56" s="1">
        <v>-1</v>
      </c>
      <c r="V56" s="1">
        <v>0</v>
      </c>
      <c r="W56" s="1">
        <v>-1</v>
      </c>
      <c r="X56" s="1">
        <v>0</v>
      </c>
      <c r="Y56" s="1">
        <v>-1</v>
      </c>
      <c r="Z56" s="1">
        <v>0</v>
      </c>
      <c r="AA56" s="1">
        <v>-1</v>
      </c>
      <c r="AB56" s="1">
        <v>0</v>
      </c>
      <c r="AC56" s="1">
        <v>-1</v>
      </c>
      <c r="AD56" s="1">
        <v>0</v>
      </c>
      <c r="AE56" s="1">
        <v>-1</v>
      </c>
      <c r="AF56" s="1">
        <v>0</v>
      </c>
      <c r="AG56" s="1">
        <v>-1</v>
      </c>
      <c r="AH56" s="1">
        <v>0</v>
      </c>
      <c r="AI56" s="1">
        <v>-1</v>
      </c>
      <c r="AJ56" s="1">
        <v>0</v>
      </c>
      <c r="AK56" s="1">
        <v>-1</v>
      </c>
      <c r="AL56" s="1">
        <v>0</v>
      </c>
      <c r="AM56" s="1">
        <v>0</v>
      </c>
      <c r="AN56" s="1">
        <v>0</v>
      </c>
      <c r="AO56" s="1">
        <f>'CALCOLO ROTTA'!$B$8</f>
        <v>45.863106000000002</v>
      </c>
      <c r="AP56" s="1">
        <f>'CALCOLO ROTTA'!$B$9</f>
        <v>10.767867000000001</v>
      </c>
      <c r="AQ56" s="1">
        <v>1</v>
      </c>
      <c r="AR56" s="1">
        <v>0</v>
      </c>
      <c r="AS56" s="1">
        <v>-1</v>
      </c>
      <c r="AT56" s="1">
        <v>-1</v>
      </c>
    </row>
    <row r="57" spans="1:46" x14ac:dyDescent="0.25">
      <c r="A57" s="1" t="str">
        <f>'CALCOLO ROTTA'!H105</f>
        <v/>
      </c>
      <c r="B57" s="1" t="str">
        <f>'CALCOLO ROTTA'!I105</f>
        <v/>
      </c>
      <c r="C57" s="24" t="str">
        <f>IF(A57="","",'CALCOLO ROTTA'!J105)</f>
        <v/>
      </c>
      <c r="D57" s="1">
        <v>0</v>
      </c>
      <c r="E57" s="1">
        <v>0.2</v>
      </c>
      <c r="F57" s="1">
        <v>0</v>
      </c>
      <c r="G57" s="1">
        <v>0</v>
      </c>
      <c r="H57" s="1">
        <v>0</v>
      </c>
      <c r="I57" s="1">
        <v>-1</v>
      </c>
      <c r="J57" s="1">
        <v>0</v>
      </c>
      <c r="K57" s="1">
        <v>-1</v>
      </c>
      <c r="L57" s="1">
        <v>0</v>
      </c>
      <c r="M57" s="1">
        <v>-1</v>
      </c>
      <c r="N57" s="1">
        <v>0</v>
      </c>
      <c r="O57" s="1">
        <v>-1</v>
      </c>
      <c r="P57" s="1">
        <v>0</v>
      </c>
      <c r="Q57" s="1">
        <v>-1</v>
      </c>
      <c r="R57" s="1">
        <v>0</v>
      </c>
      <c r="S57" s="1">
        <v>-1</v>
      </c>
      <c r="T57" s="1">
        <v>0</v>
      </c>
      <c r="U57" s="1">
        <v>-1</v>
      </c>
      <c r="V57" s="1">
        <v>0</v>
      </c>
      <c r="W57" s="1">
        <v>-1</v>
      </c>
      <c r="X57" s="1">
        <v>0</v>
      </c>
      <c r="Y57" s="1">
        <v>-1</v>
      </c>
      <c r="Z57" s="1">
        <v>0</v>
      </c>
      <c r="AA57" s="1">
        <v>-1</v>
      </c>
      <c r="AB57" s="1">
        <v>0</v>
      </c>
      <c r="AC57" s="1">
        <v>-1</v>
      </c>
      <c r="AD57" s="1">
        <v>0</v>
      </c>
      <c r="AE57" s="1">
        <v>-1</v>
      </c>
      <c r="AF57" s="1">
        <v>0</v>
      </c>
      <c r="AG57" s="1">
        <v>-1</v>
      </c>
      <c r="AH57" s="1">
        <v>0</v>
      </c>
      <c r="AI57" s="1">
        <v>-1</v>
      </c>
      <c r="AJ57" s="1">
        <v>0</v>
      </c>
      <c r="AK57" s="1">
        <v>-1</v>
      </c>
      <c r="AL57" s="1">
        <v>0</v>
      </c>
      <c r="AM57" s="1">
        <v>0</v>
      </c>
      <c r="AN57" s="1">
        <v>0</v>
      </c>
      <c r="AO57" s="1">
        <f>'CALCOLO ROTTA'!$B$8</f>
        <v>45.863106000000002</v>
      </c>
      <c r="AP57" s="1">
        <f>'CALCOLO ROTTA'!$B$9</f>
        <v>10.767867000000001</v>
      </c>
      <c r="AQ57" s="1">
        <v>1</v>
      </c>
      <c r="AR57" s="1">
        <v>0</v>
      </c>
      <c r="AS57" s="1">
        <v>-1</v>
      </c>
      <c r="AT57" s="1">
        <v>-1</v>
      </c>
    </row>
    <row r="58" spans="1:46" x14ac:dyDescent="0.25">
      <c r="A58" s="1" t="str">
        <f>'CALCOLO ROTTA'!H106</f>
        <v/>
      </c>
      <c r="B58" s="1" t="str">
        <f>'CALCOLO ROTTA'!I106</f>
        <v/>
      </c>
      <c r="C58" s="24" t="str">
        <f>IF(A58="","",'CALCOLO ROTTA'!J106)</f>
        <v/>
      </c>
      <c r="D58" s="1">
        <v>0</v>
      </c>
      <c r="E58" s="1">
        <v>0.2</v>
      </c>
      <c r="F58" s="1">
        <v>0</v>
      </c>
      <c r="G58" s="1">
        <v>0</v>
      </c>
      <c r="H58" s="1">
        <v>0</v>
      </c>
      <c r="I58" s="1">
        <v>-1</v>
      </c>
      <c r="J58" s="1">
        <v>0</v>
      </c>
      <c r="K58" s="1">
        <v>-1</v>
      </c>
      <c r="L58" s="1">
        <v>0</v>
      </c>
      <c r="M58" s="1">
        <v>-1</v>
      </c>
      <c r="N58" s="1">
        <v>0</v>
      </c>
      <c r="O58" s="1">
        <v>-1</v>
      </c>
      <c r="P58" s="1">
        <v>0</v>
      </c>
      <c r="Q58" s="1">
        <v>-1</v>
      </c>
      <c r="R58" s="1">
        <v>0</v>
      </c>
      <c r="S58" s="1">
        <v>-1</v>
      </c>
      <c r="T58" s="1">
        <v>0</v>
      </c>
      <c r="U58" s="1">
        <v>-1</v>
      </c>
      <c r="V58" s="1">
        <v>0</v>
      </c>
      <c r="W58" s="1">
        <v>-1</v>
      </c>
      <c r="X58" s="1">
        <v>0</v>
      </c>
      <c r="Y58" s="1">
        <v>-1</v>
      </c>
      <c r="Z58" s="1">
        <v>0</v>
      </c>
      <c r="AA58" s="1">
        <v>-1</v>
      </c>
      <c r="AB58" s="1">
        <v>0</v>
      </c>
      <c r="AC58" s="1">
        <v>-1</v>
      </c>
      <c r="AD58" s="1">
        <v>0</v>
      </c>
      <c r="AE58" s="1">
        <v>-1</v>
      </c>
      <c r="AF58" s="1">
        <v>0</v>
      </c>
      <c r="AG58" s="1">
        <v>-1</v>
      </c>
      <c r="AH58" s="1">
        <v>0</v>
      </c>
      <c r="AI58" s="1">
        <v>-1</v>
      </c>
      <c r="AJ58" s="1">
        <v>0</v>
      </c>
      <c r="AK58" s="1">
        <v>-1</v>
      </c>
      <c r="AL58" s="1">
        <v>0</v>
      </c>
      <c r="AM58" s="1">
        <v>0</v>
      </c>
      <c r="AN58" s="1">
        <v>0</v>
      </c>
      <c r="AO58" s="1">
        <f>'CALCOLO ROTTA'!$B$8</f>
        <v>45.863106000000002</v>
      </c>
      <c r="AP58" s="1">
        <f>'CALCOLO ROTTA'!$B$9</f>
        <v>10.767867000000001</v>
      </c>
      <c r="AQ58" s="1">
        <v>1</v>
      </c>
      <c r="AR58" s="1">
        <v>0</v>
      </c>
      <c r="AS58" s="1">
        <v>-1</v>
      </c>
      <c r="AT58" s="1">
        <v>-1</v>
      </c>
    </row>
    <row r="59" spans="1:46" x14ac:dyDescent="0.25">
      <c r="A59" s="1" t="str">
        <f>'CALCOLO ROTTA'!H107</f>
        <v/>
      </c>
      <c r="B59" s="1" t="str">
        <f>'CALCOLO ROTTA'!I107</f>
        <v/>
      </c>
      <c r="C59" s="24" t="str">
        <f>IF(A59="","",'CALCOLO ROTTA'!J107)</f>
        <v/>
      </c>
      <c r="D59" s="1">
        <v>0</v>
      </c>
      <c r="E59" s="1">
        <v>0.2</v>
      </c>
      <c r="F59" s="1">
        <v>0</v>
      </c>
      <c r="G59" s="1">
        <v>0</v>
      </c>
      <c r="H59" s="1">
        <v>0</v>
      </c>
      <c r="I59" s="1">
        <v>-1</v>
      </c>
      <c r="J59" s="1">
        <v>0</v>
      </c>
      <c r="K59" s="1">
        <v>-1</v>
      </c>
      <c r="L59" s="1">
        <v>0</v>
      </c>
      <c r="M59" s="1">
        <v>-1</v>
      </c>
      <c r="N59" s="1">
        <v>0</v>
      </c>
      <c r="O59" s="1">
        <v>-1</v>
      </c>
      <c r="P59" s="1">
        <v>0</v>
      </c>
      <c r="Q59" s="1">
        <v>-1</v>
      </c>
      <c r="R59" s="1">
        <v>0</v>
      </c>
      <c r="S59" s="1">
        <v>-1</v>
      </c>
      <c r="T59" s="1">
        <v>0</v>
      </c>
      <c r="U59" s="1">
        <v>-1</v>
      </c>
      <c r="V59" s="1">
        <v>0</v>
      </c>
      <c r="W59" s="1">
        <v>-1</v>
      </c>
      <c r="X59" s="1">
        <v>0</v>
      </c>
      <c r="Y59" s="1">
        <v>-1</v>
      </c>
      <c r="Z59" s="1">
        <v>0</v>
      </c>
      <c r="AA59" s="1">
        <v>-1</v>
      </c>
      <c r="AB59" s="1">
        <v>0</v>
      </c>
      <c r="AC59" s="1">
        <v>-1</v>
      </c>
      <c r="AD59" s="1">
        <v>0</v>
      </c>
      <c r="AE59" s="1">
        <v>-1</v>
      </c>
      <c r="AF59" s="1">
        <v>0</v>
      </c>
      <c r="AG59" s="1">
        <v>-1</v>
      </c>
      <c r="AH59" s="1">
        <v>0</v>
      </c>
      <c r="AI59" s="1">
        <v>-1</v>
      </c>
      <c r="AJ59" s="1">
        <v>0</v>
      </c>
      <c r="AK59" s="1">
        <v>-1</v>
      </c>
      <c r="AL59" s="1">
        <v>0</v>
      </c>
      <c r="AM59" s="1">
        <v>0</v>
      </c>
      <c r="AN59" s="1">
        <v>0</v>
      </c>
      <c r="AO59" s="1">
        <f>'CALCOLO ROTTA'!$B$8</f>
        <v>45.863106000000002</v>
      </c>
      <c r="AP59" s="1">
        <f>'CALCOLO ROTTA'!$B$9</f>
        <v>10.767867000000001</v>
      </c>
      <c r="AQ59" s="1">
        <v>1</v>
      </c>
      <c r="AR59" s="1">
        <v>0</v>
      </c>
      <c r="AS59" s="1">
        <v>-1</v>
      </c>
      <c r="AT59" s="1">
        <v>-1</v>
      </c>
    </row>
    <row r="60" spans="1:46" x14ac:dyDescent="0.25">
      <c r="A60" s="1" t="str">
        <f>'CALCOLO ROTTA'!H108</f>
        <v/>
      </c>
      <c r="B60" s="1" t="str">
        <f>'CALCOLO ROTTA'!I108</f>
        <v/>
      </c>
      <c r="C60" s="24" t="str">
        <f>IF(A60="","",'CALCOLO ROTTA'!J108)</f>
        <v/>
      </c>
      <c r="D60" s="1">
        <v>0</v>
      </c>
      <c r="E60" s="1">
        <v>0.2</v>
      </c>
      <c r="F60" s="1">
        <v>0</v>
      </c>
      <c r="G60" s="1">
        <v>0</v>
      </c>
      <c r="H60" s="1">
        <v>0</v>
      </c>
      <c r="I60" s="1">
        <v>-1</v>
      </c>
      <c r="J60" s="1">
        <v>0</v>
      </c>
      <c r="K60" s="1">
        <v>-1</v>
      </c>
      <c r="L60" s="1">
        <v>0</v>
      </c>
      <c r="M60" s="1">
        <v>-1</v>
      </c>
      <c r="N60" s="1">
        <v>0</v>
      </c>
      <c r="O60" s="1">
        <v>-1</v>
      </c>
      <c r="P60" s="1">
        <v>0</v>
      </c>
      <c r="Q60" s="1">
        <v>-1</v>
      </c>
      <c r="R60" s="1">
        <v>0</v>
      </c>
      <c r="S60" s="1">
        <v>-1</v>
      </c>
      <c r="T60" s="1">
        <v>0</v>
      </c>
      <c r="U60" s="1">
        <v>-1</v>
      </c>
      <c r="V60" s="1">
        <v>0</v>
      </c>
      <c r="W60" s="1">
        <v>-1</v>
      </c>
      <c r="X60" s="1">
        <v>0</v>
      </c>
      <c r="Y60" s="1">
        <v>-1</v>
      </c>
      <c r="Z60" s="1">
        <v>0</v>
      </c>
      <c r="AA60" s="1">
        <v>-1</v>
      </c>
      <c r="AB60" s="1">
        <v>0</v>
      </c>
      <c r="AC60" s="1">
        <v>-1</v>
      </c>
      <c r="AD60" s="1">
        <v>0</v>
      </c>
      <c r="AE60" s="1">
        <v>-1</v>
      </c>
      <c r="AF60" s="1">
        <v>0</v>
      </c>
      <c r="AG60" s="1">
        <v>-1</v>
      </c>
      <c r="AH60" s="1">
        <v>0</v>
      </c>
      <c r="AI60" s="1">
        <v>-1</v>
      </c>
      <c r="AJ60" s="1">
        <v>0</v>
      </c>
      <c r="AK60" s="1">
        <v>-1</v>
      </c>
      <c r="AL60" s="1">
        <v>0</v>
      </c>
      <c r="AM60" s="1">
        <v>0</v>
      </c>
      <c r="AN60" s="1">
        <v>0</v>
      </c>
      <c r="AO60" s="1">
        <f>'CALCOLO ROTTA'!$B$8</f>
        <v>45.863106000000002</v>
      </c>
      <c r="AP60" s="1">
        <f>'CALCOLO ROTTA'!$B$9</f>
        <v>10.767867000000001</v>
      </c>
      <c r="AQ60" s="1">
        <v>1</v>
      </c>
      <c r="AR60" s="1">
        <v>0</v>
      </c>
      <c r="AS60" s="1">
        <v>-1</v>
      </c>
      <c r="AT60" s="1">
        <v>-1</v>
      </c>
    </row>
    <row r="61" spans="1:46" x14ac:dyDescent="0.25">
      <c r="A61" s="1" t="str">
        <f>'CALCOLO ROTTA'!H109</f>
        <v/>
      </c>
      <c r="B61" s="1" t="str">
        <f>'CALCOLO ROTTA'!I109</f>
        <v/>
      </c>
      <c r="C61" s="24" t="str">
        <f>IF(A61="","",'CALCOLO ROTTA'!J109)</f>
        <v/>
      </c>
      <c r="D61" s="1">
        <v>0</v>
      </c>
      <c r="E61" s="1">
        <v>0.2</v>
      </c>
      <c r="F61" s="1">
        <v>0</v>
      </c>
      <c r="G61" s="1">
        <v>0</v>
      </c>
      <c r="H61" s="1">
        <v>0</v>
      </c>
      <c r="I61" s="1">
        <v>-1</v>
      </c>
      <c r="J61" s="1">
        <v>0</v>
      </c>
      <c r="K61" s="1">
        <v>-1</v>
      </c>
      <c r="L61" s="1">
        <v>0</v>
      </c>
      <c r="M61" s="1">
        <v>-1</v>
      </c>
      <c r="N61" s="1">
        <v>0</v>
      </c>
      <c r="O61" s="1">
        <v>-1</v>
      </c>
      <c r="P61" s="1">
        <v>0</v>
      </c>
      <c r="Q61" s="1">
        <v>-1</v>
      </c>
      <c r="R61" s="1">
        <v>0</v>
      </c>
      <c r="S61" s="1">
        <v>-1</v>
      </c>
      <c r="T61" s="1">
        <v>0</v>
      </c>
      <c r="U61" s="1">
        <v>-1</v>
      </c>
      <c r="V61" s="1">
        <v>0</v>
      </c>
      <c r="W61" s="1">
        <v>-1</v>
      </c>
      <c r="X61" s="1">
        <v>0</v>
      </c>
      <c r="Y61" s="1">
        <v>-1</v>
      </c>
      <c r="Z61" s="1">
        <v>0</v>
      </c>
      <c r="AA61" s="1">
        <v>-1</v>
      </c>
      <c r="AB61" s="1">
        <v>0</v>
      </c>
      <c r="AC61" s="1">
        <v>-1</v>
      </c>
      <c r="AD61" s="1">
        <v>0</v>
      </c>
      <c r="AE61" s="1">
        <v>-1</v>
      </c>
      <c r="AF61" s="1">
        <v>0</v>
      </c>
      <c r="AG61" s="1">
        <v>-1</v>
      </c>
      <c r="AH61" s="1">
        <v>0</v>
      </c>
      <c r="AI61" s="1">
        <v>-1</v>
      </c>
      <c r="AJ61" s="1">
        <v>0</v>
      </c>
      <c r="AK61" s="1">
        <v>-1</v>
      </c>
      <c r="AL61" s="1">
        <v>0</v>
      </c>
      <c r="AM61" s="1">
        <v>0</v>
      </c>
      <c r="AN61" s="1">
        <v>0</v>
      </c>
      <c r="AO61" s="1">
        <f>'CALCOLO ROTTA'!$B$8</f>
        <v>45.863106000000002</v>
      </c>
      <c r="AP61" s="1">
        <f>'CALCOLO ROTTA'!$B$9</f>
        <v>10.767867000000001</v>
      </c>
      <c r="AQ61" s="1">
        <v>1</v>
      </c>
      <c r="AR61" s="1">
        <v>0</v>
      </c>
      <c r="AS61" s="1">
        <v>-1</v>
      </c>
      <c r="AT61" s="1">
        <v>-1</v>
      </c>
    </row>
    <row r="62" spans="1:46" x14ac:dyDescent="0.25">
      <c r="A62" s="1" t="str">
        <f>'CALCOLO ROTTA'!H110</f>
        <v/>
      </c>
      <c r="B62" s="1" t="str">
        <f>'CALCOLO ROTTA'!I110</f>
        <v/>
      </c>
      <c r="C62" s="24" t="str">
        <f>IF(A62="","",'CALCOLO ROTTA'!J110)</f>
        <v/>
      </c>
      <c r="D62" s="1">
        <v>0</v>
      </c>
      <c r="E62" s="1">
        <v>0.2</v>
      </c>
      <c r="F62" s="1">
        <v>0</v>
      </c>
      <c r="G62" s="1">
        <v>0</v>
      </c>
      <c r="H62" s="1">
        <v>0</v>
      </c>
      <c r="I62" s="1">
        <v>-1</v>
      </c>
      <c r="J62" s="1">
        <v>0</v>
      </c>
      <c r="K62" s="1">
        <v>-1</v>
      </c>
      <c r="L62" s="1">
        <v>0</v>
      </c>
      <c r="M62" s="1">
        <v>-1</v>
      </c>
      <c r="N62" s="1">
        <v>0</v>
      </c>
      <c r="O62" s="1">
        <v>-1</v>
      </c>
      <c r="P62" s="1">
        <v>0</v>
      </c>
      <c r="Q62" s="1">
        <v>-1</v>
      </c>
      <c r="R62" s="1">
        <v>0</v>
      </c>
      <c r="S62" s="1">
        <v>-1</v>
      </c>
      <c r="T62" s="1">
        <v>0</v>
      </c>
      <c r="U62" s="1">
        <v>-1</v>
      </c>
      <c r="V62" s="1">
        <v>0</v>
      </c>
      <c r="W62" s="1">
        <v>-1</v>
      </c>
      <c r="X62" s="1">
        <v>0</v>
      </c>
      <c r="Y62" s="1">
        <v>-1</v>
      </c>
      <c r="Z62" s="1">
        <v>0</v>
      </c>
      <c r="AA62" s="1">
        <v>-1</v>
      </c>
      <c r="AB62" s="1">
        <v>0</v>
      </c>
      <c r="AC62" s="1">
        <v>-1</v>
      </c>
      <c r="AD62" s="1">
        <v>0</v>
      </c>
      <c r="AE62" s="1">
        <v>-1</v>
      </c>
      <c r="AF62" s="1">
        <v>0</v>
      </c>
      <c r="AG62" s="1">
        <v>-1</v>
      </c>
      <c r="AH62" s="1">
        <v>0</v>
      </c>
      <c r="AI62" s="1">
        <v>-1</v>
      </c>
      <c r="AJ62" s="1">
        <v>0</v>
      </c>
      <c r="AK62" s="1">
        <v>-1</v>
      </c>
      <c r="AL62" s="1">
        <v>0</v>
      </c>
      <c r="AM62" s="1">
        <v>0</v>
      </c>
      <c r="AN62" s="1">
        <v>0</v>
      </c>
      <c r="AO62" s="1">
        <f>'CALCOLO ROTTA'!$B$8</f>
        <v>45.863106000000002</v>
      </c>
      <c r="AP62" s="1">
        <f>'CALCOLO ROTTA'!$B$9</f>
        <v>10.767867000000001</v>
      </c>
      <c r="AQ62" s="1">
        <v>1</v>
      </c>
      <c r="AR62" s="1">
        <v>0</v>
      </c>
      <c r="AS62" s="1">
        <v>-1</v>
      </c>
      <c r="AT62" s="1">
        <v>-1</v>
      </c>
    </row>
    <row r="63" spans="1:46" x14ac:dyDescent="0.25">
      <c r="A63" s="1" t="str">
        <f>'CALCOLO ROTTA'!H111</f>
        <v/>
      </c>
      <c r="B63" s="1" t="str">
        <f>'CALCOLO ROTTA'!I111</f>
        <v/>
      </c>
      <c r="C63" s="24" t="str">
        <f>IF(A63="","",'CALCOLO ROTTA'!J111)</f>
        <v/>
      </c>
      <c r="D63" s="1">
        <v>0</v>
      </c>
      <c r="E63" s="1">
        <v>0.2</v>
      </c>
      <c r="F63" s="1">
        <v>0</v>
      </c>
      <c r="G63" s="1">
        <v>0</v>
      </c>
      <c r="H63" s="1">
        <v>0</v>
      </c>
      <c r="I63" s="1">
        <v>-1</v>
      </c>
      <c r="J63" s="1">
        <v>0</v>
      </c>
      <c r="K63" s="1">
        <v>-1</v>
      </c>
      <c r="L63" s="1">
        <v>0</v>
      </c>
      <c r="M63" s="1">
        <v>-1</v>
      </c>
      <c r="N63" s="1">
        <v>0</v>
      </c>
      <c r="O63" s="1">
        <v>-1</v>
      </c>
      <c r="P63" s="1">
        <v>0</v>
      </c>
      <c r="Q63" s="1">
        <v>-1</v>
      </c>
      <c r="R63" s="1">
        <v>0</v>
      </c>
      <c r="S63" s="1">
        <v>-1</v>
      </c>
      <c r="T63" s="1">
        <v>0</v>
      </c>
      <c r="U63" s="1">
        <v>-1</v>
      </c>
      <c r="V63" s="1">
        <v>0</v>
      </c>
      <c r="W63" s="1">
        <v>-1</v>
      </c>
      <c r="X63" s="1">
        <v>0</v>
      </c>
      <c r="Y63" s="1">
        <v>-1</v>
      </c>
      <c r="Z63" s="1">
        <v>0</v>
      </c>
      <c r="AA63" s="1">
        <v>-1</v>
      </c>
      <c r="AB63" s="1">
        <v>0</v>
      </c>
      <c r="AC63" s="1">
        <v>-1</v>
      </c>
      <c r="AD63" s="1">
        <v>0</v>
      </c>
      <c r="AE63" s="1">
        <v>-1</v>
      </c>
      <c r="AF63" s="1">
        <v>0</v>
      </c>
      <c r="AG63" s="1">
        <v>-1</v>
      </c>
      <c r="AH63" s="1">
        <v>0</v>
      </c>
      <c r="AI63" s="1">
        <v>-1</v>
      </c>
      <c r="AJ63" s="1">
        <v>0</v>
      </c>
      <c r="AK63" s="1">
        <v>-1</v>
      </c>
      <c r="AL63" s="1">
        <v>0</v>
      </c>
      <c r="AM63" s="1">
        <v>0</v>
      </c>
      <c r="AN63" s="1">
        <v>0</v>
      </c>
      <c r="AO63" s="1">
        <f>'CALCOLO ROTTA'!$B$8</f>
        <v>45.863106000000002</v>
      </c>
      <c r="AP63" s="1">
        <f>'CALCOLO ROTTA'!$B$9</f>
        <v>10.767867000000001</v>
      </c>
      <c r="AQ63" s="1">
        <v>1</v>
      </c>
      <c r="AR63" s="1">
        <v>0</v>
      </c>
      <c r="AS63" s="1">
        <v>-1</v>
      </c>
      <c r="AT63" s="1">
        <v>-1</v>
      </c>
    </row>
    <row r="64" spans="1:46" x14ac:dyDescent="0.25">
      <c r="A64" s="1" t="str">
        <f>'CALCOLO ROTTA'!H112</f>
        <v/>
      </c>
      <c r="B64" s="1" t="str">
        <f>'CALCOLO ROTTA'!I112</f>
        <v/>
      </c>
      <c r="C64" s="24" t="str">
        <f>IF(A64="","",'CALCOLO ROTTA'!J112)</f>
        <v/>
      </c>
      <c r="D64" s="1">
        <v>0</v>
      </c>
      <c r="E64" s="1">
        <v>0.2</v>
      </c>
      <c r="F64" s="1">
        <v>0</v>
      </c>
      <c r="G64" s="1">
        <v>0</v>
      </c>
      <c r="H64" s="1">
        <v>0</v>
      </c>
      <c r="I64" s="1">
        <v>-1</v>
      </c>
      <c r="J64" s="1">
        <v>0</v>
      </c>
      <c r="K64" s="1">
        <v>-1</v>
      </c>
      <c r="L64" s="1">
        <v>0</v>
      </c>
      <c r="M64" s="1">
        <v>-1</v>
      </c>
      <c r="N64" s="1">
        <v>0</v>
      </c>
      <c r="O64" s="1">
        <v>-1</v>
      </c>
      <c r="P64" s="1">
        <v>0</v>
      </c>
      <c r="Q64" s="1">
        <v>-1</v>
      </c>
      <c r="R64" s="1">
        <v>0</v>
      </c>
      <c r="S64" s="1">
        <v>-1</v>
      </c>
      <c r="T64" s="1">
        <v>0</v>
      </c>
      <c r="U64" s="1">
        <v>-1</v>
      </c>
      <c r="V64" s="1">
        <v>0</v>
      </c>
      <c r="W64" s="1">
        <v>-1</v>
      </c>
      <c r="X64" s="1">
        <v>0</v>
      </c>
      <c r="Y64" s="1">
        <v>-1</v>
      </c>
      <c r="Z64" s="1">
        <v>0</v>
      </c>
      <c r="AA64" s="1">
        <v>-1</v>
      </c>
      <c r="AB64" s="1">
        <v>0</v>
      </c>
      <c r="AC64" s="1">
        <v>-1</v>
      </c>
      <c r="AD64" s="1">
        <v>0</v>
      </c>
      <c r="AE64" s="1">
        <v>-1</v>
      </c>
      <c r="AF64" s="1">
        <v>0</v>
      </c>
      <c r="AG64" s="1">
        <v>-1</v>
      </c>
      <c r="AH64" s="1">
        <v>0</v>
      </c>
      <c r="AI64" s="1">
        <v>-1</v>
      </c>
      <c r="AJ64" s="1">
        <v>0</v>
      </c>
      <c r="AK64" s="1">
        <v>-1</v>
      </c>
      <c r="AL64" s="1">
        <v>0</v>
      </c>
      <c r="AM64" s="1">
        <v>0</v>
      </c>
      <c r="AN64" s="1">
        <v>0</v>
      </c>
      <c r="AO64" s="1">
        <f>'CALCOLO ROTTA'!$B$8</f>
        <v>45.863106000000002</v>
      </c>
      <c r="AP64" s="1">
        <f>'CALCOLO ROTTA'!$B$9</f>
        <v>10.767867000000001</v>
      </c>
      <c r="AQ64" s="1">
        <v>1</v>
      </c>
      <c r="AR64" s="1">
        <v>0</v>
      </c>
      <c r="AS64" s="1">
        <v>-1</v>
      </c>
      <c r="AT64" s="1">
        <v>-1</v>
      </c>
    </row>
    <row r="65" spans="1:46" x14ac:dyDescent="0.25">
      <c r="A65" s="1" t="str">
        <f>'CALCOLO ROTTA'!H113</f>
        <v/>
      </c>
      <c r="B65" s="1" t="str">
        <f>'CALCOLO ROTTA'!I113</f>
        <v/>
      </c>
      <c r="C65" s="24" t="str">
        <f>IF(A65="","",'CALCOLO ROTTA'!J113)</f>
        <v/>
      </c>
      <c r="D65" s="1">
        <v>0</v>
      </c>
      <c r="E65" s="1">
        <v>0.2</v>
      </c>
      <c r="F65" s="1">
        <v>0</v>
      </c>
      <c r="G65" s="1">
        <v>0</v>
      </c>
      <c r="H65" s="1">
        <v>0</v>
      </c>
      <c r="I65" s="1">
        <v>-1</v>
      </c>
      <c r="J65" s="1">
        <v>0</v>
      </c>
      <c r="K65" s="1">
        <v>-1</v>
      </c>
      <c r="L65" s="1">
        <v>0</v>
      </c>
      <c r="M65" s="1">
        <v>-1</v>
      </c>
      <c r="N65" s="1">
        <v>0</v>
      </c>
      <c r="O65" s="1">
        <v>-1</v>
      </c>
      <c r="P65" s="1">
        <v>0</v>
      </c>
      <c r="Q65" s="1">
        <v>-1</v>
      </c>
      <c r="R65" s="1">
        <v>0</v>
      </c>
      <c r="S65" s="1">
        <v>-1</v>
      </c>
      <c r="T65" s="1">
        <v>0</v>
      </c>
      <c r="U65" s="1">
        <v>-1</v>
      </c>
      <c r="V65" s="1">
        <v>0</v>
      </c>
      <c r="W65" s="1">
        <v>-1</v>
      </c>
      <c r="X65" s="1">
        <v>0</v>
      </c>
      <c r="Y65" s="1">
        <v>-1</v>
      </c>
      <c r="Z65" s="1">
        <v>0</v>
      </c>
      <c r="AA65" s="1">
        <v>-1</v>
      </c>
      <c r="AB65" s="1">
        <v>0</v>
      </c>
      <c r="AC65" s="1">
        <v>-1</v>
      </c>
      <c r="AD65" s="1">
        <v>0</v>
      </c>
      <c r="AE65" s="1">
        <v>-1</v>
      </c>
      <c r="AF65" s="1">
        <v>0</v>
      </c>
      <c r="AG65" s="1">
        <v>-1</v>
      </c>
      <c r="AH65" s="1">
        <v>0</v>
      </c>
      <c r="AI65" s="1">
        <v>-1</v>
      </c>
      <c r="AJ65" s="1">
        <v>0</v>
      </c>
      <c r="AK65" s="1">
        <v>-1</v>
      </c>
      <c r="AL65" s="1">
        <v>0</v>
      </c>
      <c r="AM65" s="1">
        <v>0</v>
      </c>
      <c r="AN65" s="1">
        <v>0</v>
      </c>
      <c r="AO65" s="1">
        <f>'CALCOLO ROTTA'!$B$8</f>
        <v>45.863106000000002</v>
      </c>
      <c r="AP65" s="1">
        <f>'CALCOLO ROTTA'!$B$9</f>
        <v>10.767867000000001</v>
      </c>
      <c r="AQ65" s="1">
        <v>1</v>
      </c>
      <c r="AR65" s="1">
        <v>0</v>
      </c>
      <c r="AS65" s="1">
        <v>-1</v>
      </c>
      <c r="AT65" s="1">
        <v>-1</v>
      </c>
    </row>
    <row r="66" spans="1:46" x14ac:dyDescent="0.25">
      <c r="A66" s="1" t="str">
        <f>'CALCOLO ROTTA'!H114</f>
        <v/>
      </c>
      <c r="B66" s="1" t="str">
        <f>'CALCOLO ROTTA'!I114</f>
        <v/>
      </c>
      <c r="C66" s="24" t="str">
        <f>IF(A66="","",'CALCOLO ROTTA'!J114)</f>
        <v/>
      </c>
      <c r="D66" s="1">
        <v>0</v>
      </c>
      <c r="E66" s="1">
        <v>0.2</v>
      </c>
      <c r="F66" s="1">
        <v>0</v>
      </c>
      <c r="G66" s="1">
        <v>0</v>
      </c>
      <c r="H66" s="1">
        <v>0</v>
      </c>
      <c r="I66" s="1">
        <v>-1</v>
      </c>
      <c r="J66" s="1">
        <v>0</v>
      </c>
      <c r="K66" s="1">
        <v>-1</v>
      </c>
      <c r="L66" s="1">
        <v>0</v>
      </c>
      <c r="M66" s="1">
        <v>-1</v>
      </c>
      <c r="N66" s="1">
        <v>0</v>
      </c>
      <c r="O66" s="1">
        <v>-1</v>
      </c>
      <c r="P66" s="1">
        <v>0</v>
      </c>
      <c r="Q66" s="1">
        <v>-1</v>
      </c>
      <c r="R66" s="1">
        <v>0</v>
      </c>
      <c r="S66" s="1">
        <v>-1</v>
      </c>
      <c r="T66" s="1">
        <v>0</v>
      </c>
      <c r="U66" s="1">
        <v>-1</v>
      </c>
      <c r="V66" s="1">
        <v>0</v>
      </c>
      <c r="W66" s="1">
        <v>-1</v>
      </c>
      <c r="X66" s="1">
        <v>0</v>
      </c>
      <c r="Y66" s="1">
        <v>-1</v>
      </c>
      <c r="Z66" s="1">
        <v>0</v>
      </c>
      <c r="AA66" s="1">
        <v>-1</v>
      </c>
      <c r="AB66" s="1">
        <v>0</v>
      </c>
      <c r="AC66" s="1">
        <v>-1</v>
      </c>
      <c r="AD66" s="1">
        <v>0</v>
      </c>
      <c r="AE66" s="1">
        <v>-1</v>
      </c>
      <c r="AF66" s="1">
        <v>0</v>
      </c>
      <c r="AG66" s="1">
        <v>-1</v>
      </c>
      <c r="AH66" s="1">
        <v>0</v>
      </c>
      <c r="AI66" s="1">
        <v>-1</v>
      </c>
      <c r="AJ66" s="1">
        <v>0</v>
      </c>
      <c r="AK66" s="1">
        <v>-1</v>
      </c>
      <c r="AL66" s="1">
        <v>0</v>
      </c>
      <c r="AM66" s="1">
        <v>0</v>
      </c>
      <c r="AN66" s="1">
        <v>0</v>
      </c>
      <c r="AO66" s="1">
        <f>'CALCOLO ROTTA'!$B$8</f>
        <v>45.863106000000002</v>
      </c>
      <c r="AP66" s="1">
        <f>'CALCOLO ROTTA'!$B$9</f>
        <v>10.767867000000001</v>
      </c>
      <c r="AQ66" s="1">
        <v>1</v>
      </c>
      <c r="AR66" s="1">
        <v>0</v>
      </c>
      <c r="AS66" s="1">
        <v>-1</v>
      </c>
      <c r="AT66" s="1">
        <v>-1</v>
      </c>
    </row>
    <row r="67" spans="1:46" x14ac:dyDescent="0.25">
      <c r="A67" s="1" t="str">
        <f>'CALCOLO ROTTA'!H115</f>
        <v/>
      </c>
      <c r="B67" s="1" t="str">
        <f>'CALCOLO ROTTA'!I115</f>
        <v/>
      </c>
      <c r="C67" s="24" t="str">
        <f>IF(A67="","",'CALCOLO ROTTA'!J115)</f>
        <v/>
      </c>
      <c r="D67" s="1">
        <v>0</v>
      </c>
      <c r="E67" s="1">
        <v>0.2</v>
      </c>
      <c r="F67" s="1">
        <v>0</v>
      </c>
      <c r="G67" s="1">
        <v>0</v>
      </c>
      <c r="H67" s="1">
        <v>0</v>
      </c>
      <c r="I67" s="1">
        <v>-1</v>
      </c>
      <c r="J67" s="1">
        <v>0</v>
      </c>
      <c r="K67" s="1">
        <v>-1</v>
      </c>
      <c r="L67" s="1">
        <v>0</v>
      </c>
      <c r="M67" s="1">
        <v>-1</v>
      </c>
      <c r="N67" s="1">
        <v>0</v>
      </c>
      <c r="O67" s="1">
        <v>-1</v>
      </c>
      <c r="P67" s="1">
        <v>0</v>
      </c>
      <c r="Q67" s="1">
        <v>-1</v>
      </c>
      <c r="R67" s="1">
        <v>0</v>
      </c>
      <c r="S67" s="1">
        <v>-1</v>
      </c>
      <c r="T67" s="1">
        <v>0</v>
      </c>
      <c r="U67" s="1">
        <v>-1</v>
      </c>
      <c r="V67" s="1">
        <v>0</v>
      </c>
      <c r="W67" s="1">
        <v>-1</v>
      </c>
      <c r="X67" s="1">
        <v>0</v>
      </c>
      <c r="Y67" s="1">
        <v>-1</v>
      </c>
      <c r="Z67" s="1">
        <v>0</v>
      </c>
      <c r="AA67" s="1">
        <v>-1</v>
      </c>
      <c r="AB67" s="1">
        <v>0</v>
      </c>
      <c r="AC67" s="1">
        <v>-1</v>
      </c>
      <c r="AD67" s="1">
        <v>0</v>
      </c>
      <c r="AE67" s="1">
        <v>-1</v>
      </c>
      <c r="AF67" s="1">
        <v>0</v>
      </c>
      <c r="AG67" s="1">
        <v>-1</v>
      </c>
      <c r="AH67" s="1">
        <v>0</v>
      </c>
      <c r="AI67" s="1">
        <v>-1</v>
      </c>
      <c r="AJ67" s="1">
        <v>0</v>
      </c>
      <c r="AK67" s="1">
        <v>-1</v>
      </c>
      <c r="AL67" s="1">
        <v>0</v>
      </c>
      <c r="AM67" s="1">
        <v>0</v>
      </c>
      <c r="AN67" s="1">
        <v>0</v>
      </c>
      <c r="AO67" s="1">
        <f>'CALCOLO ROTTA'!$B$8</f>
        <v>45.863106000000002</v>
      </c>
      <c r="AP67" s="1">
        <f>'CALCOLO ROTTA'!$B$9</f>
        <v>10.767867000000001</v>
      </c>
      <c r="AQ67" s="1">
        <v>1</v>
      </c>
      <c r="AR67" s="1">
        <v>0</v>
      </c>
      <c r="AS67" s="1">
        <v>-1</v>
      </c>
      <c r="AT67" s="1">
        <v>-1</v>
      </c>
    </row>
    <row r="68" spans="1:46" x14ac:dyDescent="0.25">
      <c r="A68" s="1" t="str">
        <f>'CALCOLO ROTTA'!H116</f>
        <v/>
      </c>
      <c r="B68" s="1" t="str">
        <f>'CALCOLO ROTTA'!I116</f>
        <v/>
      </c>
      <c r="C68" s="24" t="str">
        <f>IF(A68="","",'CALCOLO ROTTA'!J116)</f>
        <v/>
      </c>
      <c r="D68" s="1">
        <v>0</v>
      </c>
      <c r="E68" s="1">
        <v>0.2</v>
      </c>
      <c r="F68" s="1">
        <v>0</v>
      </c>
      <c r="G68" s="1">
        <v>0</v>
      </c>
      <c r="H68" s="1">
        <v>0</v>
      </c>
      <c r="I68" s="1">
        <v>-1</v>
      </c>
      <c r="J68" s="1">
        <v>0</v>
      </c>
      <c r="K68" s="1">
        <v>-1</v>
      </c>
      <c r="L68" s="1">
        <v>0</v>
      </c>
      <c r="M68" s="1">
        <v>-1</v>
      </c>
      <c r="N68" s="1">
        <v>0</v>
      </c>
      <c r="O68" s="1">
        <v>-1</v>
      </c>
      <c r="P68" s="1">
        <v>0</v>
      </c>
      <c r="Q68" s="1">
        <v>-1</v>
      </c>
      <c r="R68" s="1">
        <v>0</v>
      </c>
      <c r="S68" s="1">
        <v>-1</v>
      </c>
      <c r="T68" s="1">
        <v>0</v>
      </c>
      <c r="U68" s="1">
        <v>-1</v>
      </c>
      <c r="V68" s="1">
        <v>0</v>
      </c>
      <c r="W68" s="1">
        <v>-1</v>
      </c>
      <c r="X68" s="1">
        <v>0</v>
      </c>
      <c r="Y68" s="1">
        <v>-1</v>
      </c>
      <c r="Z68" s="1">
        <v>0</v>
      </c>
      <c r="AA68" s="1">
        <v>-1</v>
      </c>
      <c r="AB68" s="1">
        <v>0</v>
      </c>
      <c r="AC68" s="1">
        <v>-1</v>
      </c>
      <c r="AD68" s="1">
        <v>0</v>
      </c>
      <c r="AE68" s="1">
        <v>-1</v>
      </c>
      <c r="AF68" s="1">
        <v>0</v>
      </c>
      <c r="AG68" s="1">
        <v>-1</v>
      </c>
      <c r="AH68" s="1">
        <v>0</v>
      </c>
      <c r="AI68" s="1">
        <v>-1</v>
      </c>
      <c r="AJ68" s="1">
        <v>0</v>
      </c>
      <c r="AK68" s="1">
        <v>-1</v>
      </c>
      <c r="AL68" s="1">
        <v>0</v>
      </c>
      <c r="AM68" s="1">
        <v>0</v>
      </c>
      <c r="AN68" s="1">
        <v>0</v>
      </c>
      <c r="AO68" s="1">
        <f>'CALCOLO ROTTA'!$B$8</f>
        <v>45.863106000000002</v>
      </c>
      <c r="AP68" s="1">
        <f>'CALCOLO ROTTA'!$B$9</f>
        <v>10.767867000000001</v>
      </c>
      <c r="AQ68" s="1">
        <v>1</v>
      </c>
      <c r="AR68" s="1">
        <v>0</v>
      </c>
      <c r="AS68" s="1">
        <v>-1</v>
      </c>
      <c r="AT68" s="1">
        <v>-1</v>
      </c>
    </row>
    <row r="69" spans="1:46" x14ac:dyDescent="0.25">
      <c r="A69" s="1" t="str">
        <f>'CALCOLO ROTTA'!H117</f>
        <v/>
      </c>
      <c r="B69" s="1" t="str">
        <f>'CALCOLO ROTTA'!I117</f>
        <v/>
      </c>
      <c r="C69" s="24" t="str">
        <f>IF(A69="","",'CALCOLO ROTTA'!J117)</f>
        <v/>
      </c>
      <c r="D69" s="1">
        <v>0</v>
      </c>
      <c r="E69" s="1">
        <v>0.2</v>
      </c>
      <c r="F69" s="1">
        <v>0</v>
      </c>
      <c r="G69" s="1">
        <v>0</v>
      </c>
      <c r="H69" s="1">
        <v>0</v>
      </c>
      <c r="I69" s="1">
        <v>-1</v>
      </c>
      <c r="J69" s="1">
        <v>0</v>
      </c>
      <c r="K69" s="1">
        <v>-1</v>
      </c>
      <c r="L69" s="1">
        <v>0</v>
      </c>
      <c r="M69" s="1">
        <v>-1</v>
      </c>
      <c r="N69" s="1">
        <v>0</v>
      </c>
      <c r="O69" s="1">
        <v>-1</v>
      </c>
      <c r="P69" s="1">
        <v>0</v>
      </c>
      <c r="Q69" s="1">
        <v>-1</v>
      </c>
      <c r="R69" s="1">
        <v>0</v>
      </c>
      <c r="S69" s="1">
        <v>-1</v>
      </c>
      <c r="T69" s="1">
        <v>0</v>
      </c>
      <c r="U69" s="1">
        <v>-1</v>
      </c>
      <c r="V69" s="1">
        <v>0</v>
      </c>
      <c r="W69" s="1">
        <v>-1</v>
      </c>
      <c r="X69" s="1">
        <v>0</v>
      </c>
      <c r="Y69" s="1">
        <v>-1</v>
      </c>
      <c r="Z69" s="1">
        <v>0</v>
      </c>
      <c r="AA69" s="1">
        <v>-1</v>
      </c>
      <c r="AB69" s="1">
        <v>0</v>
      </c>
      <c r="AC69" s="1">
        <v>-1</v>
      </c>
      <c r="AD69" s="1">
        <v>0</v>
      </c>
      <c r="AE69" s="1">
        <v>-1</v>
      </c>
      <c r="AF69" s="1">
        <v>0</v>
      </c>
      <c r="AG69" s="1">
        <v>-1</v>
      </c>
      <c r="AH69" s="1">
        <v>0</v>
      </c>
      <c r="AI69" s="1">
        <v>-1</v>
      </c>
      <c r="AJ69" s="1">
        <v>0</v>
      </c>
      <c r="AK69" s="1">
        <v>-1</v>
      </c>
      <c r="AL69" s="1">
        <v>0</v>
      </c>
      <c r="AM69" s="1">
        <v>0</v>
      </c>
      <c r="AN69" s="1">
        <v>0</v>
      </c>
      <c r="AO69" s="1">
        <f>'CALCOLO ROTTA'!$B$8</f>
        <v>45.863106000000002</v>
      </c>
      <c r="AP69" s="1">
        <f>'CALCOLO ROTTA'!$B$9</f>
        <v>10.767867000000001</v>
      </c>
      <c r="AQ69" s="1">
        <v>1</v>
      </c>
      <c r="AR69" s="1">
        <v>0</v>
      </c>
      <c r="AS69" s="1">
        <v>-1</v>
      </c>
      <c r="AT69" s="1">
        <v>-1</v>
      </c>
    </row>
    <row r="70" spans="1:46" x14ac:dyDescent="0.25">
      <c r="A70" s="1" t="str">
        <f>'CALCOLO ROTTA'!H118</f>
        <v/>
      </c>
      <c r="B70" s="1" t="str">
        <f>'CALCOLO ROTTA'!I118</f>
        <v/>
      </c>
      <c r="C70" s="24" t="str">
        <f>IF(A70="","",'CALCOLO ROTTA'!J118)</f>
        <v/>
      </c>
      <c r="D70" s="1">
        <v>0</v>
      </c>
      <c r="E70" s="1">
        <v>0.2</v>
      </c>
      <c r="F70" s="1">
        <v>0</v>
      </c>
      <c r="G70" s="1">
        <v>0</v>
      </c>
      <c r="H70" s="1">
        <v>0</v>
      </c>
      <c r="I70" s="1">
        <v>-1</v>
      </c>
      <c r="J70" s="1">
        <v>0</v>
      </c>
      <c r="K70" s="1">
        <v>-1</v>
      </c>
      <c r="L70" s="1">
        <v>0</v>
      </c>
      <c r="M70" s="1">
        <v>-1</v>
      </c>
      <c r="N70" s="1">
        <v>0</v>
      </c>
      <c r="O70" s="1">
        <v>-1</v>
      </c>
      <c r="P70" s="1">
        <v>0</v>
      </c>
      <c r="Q70" s="1">
        <v>-1</v>
      </c>
      <c r="R70" s="1">
        <v>0</v>
      </c>
      <c r="S70" s="1">
        <v>-1</v>
      </c>
      <c r="T70" s="1">
        <v>0</v>
      </c>
      <c r="U70" s="1">
        <v>-1</v>
      </c>
      <c r="V70" s="1">
        <v>0</v>
      </c>
      <c r="W70" s="1">
        <v>-1</v>
      </c>
      <c r="X70" s="1">
        <v>0</v>
      </c>
      <c r="Y70" s="1">
        <v>-1</v>
      </c>
      <c r="Z70" s="1">
        <v>0</v>
      </c>
      <c r="AA70" s="1">
        <v>-1</v>
      </c>
      <c r="AB70" s="1">
        <v>0</v>
      </c>
      <c r="AC70" s="1">
        <v>-1</v>
      </c>
      <c r="AD70" s="1">
        <v>0</v>
      </c>
      <c r="AE70" s="1">
        <v>-1</v>
      </c>
      <c r="AF70" s="1">
        <v>0</v>
      </c>
      <c r="AG70" s="1">
        <v>-1</v>
      </c>
      <c r="AH70" s="1">
        <v>0</v>
      </c>
      <c r="AI70" s="1">
        <v>-1</v>
      </c>
      <c r="AJ70" s="1">
        <v>0</v>
      </c>
      <c r="AK70" s="1">
        <v>-1</v>
      </c>
      <c r="AL70" s="1">
        <v>0</v>
      </c>
      <c r="AM70" s="1">
        <v>0</v>
      </c>
      <c r="AN70" s="1">
        <v>0</v>
      </c>
      <c r="AO70" s="1">
        <f>'CALCOLO ROTTA'!$B$8</f>
        <v>45.863106000000002</v>
      </c>
      <c r="AP70" s="1">
        <f>'CALCOLO ROTTA'!$B$9</f>
        <v>10.767867000000001</v>
      </c>
      <c r="AQ70" s="1">
        <v>1</v>
      </c>
      <c r="AR70" s="1">
        <v>0</v>
      </c>
      <c r="AS70" s="1">
        <v>-1</v>
      </c>
      <c r="AT70" s="1">
        <v>-1</v>
      </c>
    </row>
    <row r="71" spans="1:46" x14ac:dyDescent="0.25">
      <c r="A71" s="1" t="str">
        <f>'CALCOLO ROTTA'!H119</f>
        <v/>
      </c>
      <c r="B71" s="1" t="str">
        <f>'CALCOLO ROTTA'!I119</f>
        <v/>
      </c>
      <c r="C71" s="24" t="str">
        <f>IF(A71="","",'CALCOLO ROTTA'!J119)</f>
        <v/>
      </c>
      <c r="D71" s="1">
        <v>0</v>
      </c>
      <c r="E71" s="1">
        <v>0.2</v>
      </c>
      <c r="F71" s="1">
        <v>0</v>
      </c>
      <c r="G71" s="1">
        <v>0</v>
      </c>
      <c r="H71" s="1">
        <v>0</v>
      </c>
      <c r="I71" s="1">
        <v>-1</v>
      </c>
      <c r="J71" s="1">
        <v>0</v>
      </c>
      <c r="K71" s="1">
        <v>-1</v>
      </c>
      <c r="L71" s="1">
        <v>0</v>
      </c>
      <c r="M71" s="1">
        <v>-1</v>
      </c>
      <c r="N71" s="1">
        <v>0</v>
      </c>
      <c r="O71" s="1">
        <v>-1</v>
      </c>
      <c r="P71" s="1">
        <v>0</v>
      </c>
      <c r="Q71" s="1">
        <v>-1</v>
      </c>
      <c r="R71" s="1">
        <v>0</v>
      </c>
      <c r="S71" s="1">
        <v>-1</v>
      </c>
      <c r="T71" s="1">
        <v>0</v>
      </c>
      <c r="U71" s="1">
        <v>-1</v>
      </c>
      <c r="V71" s="1">
        <v>0</v>
      </c>
      <c r="W71" s="1">
        <v>-1</v>
      </c>
      <c r="X71" s="1">
        <v>0</v>
      </c>
      <c r="Y71" s="1">
        <v>-1</v>
      </c>
      <c r="Z71" s="1">
        <v>0</v>
      </c>
      <c r="AA71" s="1">
        <v>-1</v>
      </c>
      <c r="AB71" s="1">
        <v>0</v>
      </c>
      <c r="AC71" s="1">
        <v>-1</v>
      </c>
      <c r="AD71" s="1">
        <v>0</v>
      </c>
      <c r="AE71" s="1">
        <v>-1</v>
      </c>
      <c r="AF71" s="1">
        <v>0</v>
      </c>
      <c r="AG71" s="1">
        <v>-1</v>
      </c>
      <c r="AH71" s="1">
        <v>0</v>
      </c>
      <c r="AI71" s="1">
        <v>-1</v>
      </c>
      <c r="AJ71" s="1">
        <v>0</v>
      </c>
      <c r="AK71" s="1">
        <v>-1</v>
      </c>
      <c r="AL71" s="1">
        <v>0</v>
      </c>
      <c r="AM71" s="1">
        <v>0</v>
      </c>
      <c r="AN71" s="1">
        <v>0</v>
      </c>
      <c r="AO71" s="1">
        <f>'CALCOLO ROTTA'!$B$8</f>
        <v>45.863106000000002</v>
      </c>
      <c r="AP71" s="1">
        <f>'CALCOLO ROTTA'!$B$9</f>
        <v>10.767867000000001</v>
      </c>
      <c r="AQ71" s="1">
        <v>1</v>
      </c>
      <c r="AR71" s="1">
        <v>0</v>
      </c>
      <c r="AS71" s="1">
        <v>-1</v>
      </c>
      <c r="AT71" s="1">
        <v>-1</v>
      </c>
    </row>
    <row r="72" spans="1:46" x14ac:dyDescent="0.25">
      <c r="A72" s="1" t="str">
        <f>'CALCOLO ROTTA'!H120</f>
        <v/>
      </c>
      <c r="B72" s="1" t="str">
        <f>'CALCOLO ROTTA'!I120</f>
        <v/>
      </c>
      <c r="C72" s="24" t="str">
        <f>IF(A72="","",'CALCOLO ROTTA'!J120)</f>
        <v/>
      </c>
      <c r="D72" s="1">
        <v>0</v>
      </c>
      <c r="E72" s="1">
        <v>0.2</v>
      </c>
      <c r="F72" s="1">
        <v>0</v>
      </c>
      <c r="G72" s="1">
        <v>0</v>
      </c>
      <c r="H72" s="1">
        <v>0</v>
      </c>
      <c r="I72" s="1">
        <v>-1</v>
      </c>
      <c r="J72" s="1">
        <v>0</v>
      </c>
      <c r="K72" s="1">
        <v>-1</v>
      </c>
      <c r="L72" s="1">
        <v>0</v>
      </c>
      <c r="M72" s="1">
        <v>-1</v>
      </c>
      <c r="N72" s="1">
        <v>0</v>
      </c>
      <c r="O72" s="1">
        <v>-1</v>
      </c>
      <c r="P72" s="1">
        <v>0</v>
      </c>
      <c r="Q72" s="1">
        <v>-1</v>
      </c>
      <c r="R72" s="1">
        <v>0</v>
      </c>
      <c r="S72" s="1">
        <v>-1</v>
      </c>
      <c r="T72" s="1">
        <v>0</v>
      </c>
      <c r="U72" s="1">
        <v>-1</v>
      </c>
      <c r="V72" s="1">
        <v>0</v>
      </c>
      <c r="W72" s="1">
        <v>-1</v>
      </c>
      <c r="X72" s="1">
        <v>0</v>
      </c>
      <c r="Y72" s="1">
        <v>-1</v>
      </c>
      <c r="Z72" s="1">
        <v>0</v>
      </c>
      <c r="AA72" s="1">
        <v>-1</v>
      </c>
      <c r="AB72" s="1">
        <v>0</v>
      </c>
      <c r="AC72" s="1">
        <v>-1</v>
      </c>
      <c r="AD72" s="1">
        <v>0</v>
      </c>
      <c r="AE72" s="1">
        <v>-1</v>
      </c>
      <c r="AF72" s="1">
        <v>0</v>
      </c>
      <c r="AG72" s="1">
        <v>-1</v>
      </c>
      <c r="AH72" s="1">
        <v>0</v>
      </c>
      <c r="AI72" s="1">
        <v>-1</v>
      </c>
      <c r="AJ72" s="1">
        <v>0</v>
      </c>
      <c r="AK72" s="1">
        <v>-1</v>
      </c>
      <c r="AL72" s="1">
        <v>0</v>
      </c>
      <c r="AM72" s="1">
        <v>0</v>
      </c>
      <c r="AN72" s="1">
        <v>0</v>
      </c>
      <c r="AO72" s="1">
        <f>'CALCOLO ROTTA'!$B$8</f>
        <v>45.863106000000002</v>
      </c>
      <c r="AP72" s="1">
        <f>'CALCOLO ROTTA'!$B$9</f>
        <v>10.767867000000001</v>
      </c>
      <c r="AQ72" s="1">
        <v>1</v>
      </c>
      <c r="AR72" s="1">
        <v>0</v>
      </c>
      <c r="AS72" s="1">
        <v>-1</v>
      </c>
      <c r="AT72" s="1">
        <v>-1</v>
      </c>
    </row>
    <row r="73" spans="1:46" x14ac:dyDescent="0.25">
      <c r="A73" s="1" t="str">
        <f>'CALCOLO ROTTA'!H121</f>
        <v/>
      </c>
      <c r="B73" s="1" t="str">
        <f>'CALCOLO ROTTA'!I121</f>
        <v/>
      </c>
      <c r="C73" s="24" t="str">
        <f>IF(A73="","",'CALCOLO ROTTA'!J121)</f>
        <v/>
      </c>
      <c r="D73" s="1">
        <v>0</v>
      </c>
      <c r="E73" s="1">
        <v>0.2</v>
      </c>
      <c r="F73" s="1">
        <v>0</v>
      </c>
      <c r="G73" s="1">
        <v>0</v>
      </c>
      <c r="H73" s="1">
        <v>0</v>
      </c>
      <c r="I73" s="1">
        <v>-1</v>
      </c>
      <c r="J73" s="1">
        <v>0</v>
      </c>
      <c r="K73" s="1">
        <v>-1</v>
      </c>
      <c r="L73" s="1">
        <v>0</v>
      </c>
      <c r="M73" s="1">
        <v>-1</v>
      </c>
      <c r="N73" s="1">
        <v>0</v>
      </c>
      <c r="O73" s="1">
        <v>-1</v>
      </c>
      <c r="P73" s="1">
        <v>0</v>
      </c>
      <c r="Q73" s="1">
        <v>-1</v>
      </c>
      <c r="R73" s="1">
        <v>0</v>
      </c>
      <c r="S73" s="1">
        <v>-1</v>
      </c>
      <c r="T73" s="1">
        <v>0</v>
      </c>
      <c r="U73" s="1">
        <v>-1</v>
      </c>
      <c r="V73" s="1">
        <v>0</v>
      </c>
      <c r="W73" s="1">
        <v>-1</v>
      </c>
      <c r="X73" s="1">
        <v>0</v>
      </c>
      <c r="Y73" s="1">
        <v>-1</v>
      </c>
      <c r="Z73" s="1">
        <v>0</v>
      </c>
      <c r="AA73" s="1">
        <v>-1</v>
      </c>
      <c r="AB73" s="1">
        <v>0</v>
      </c>
      <c r="AC73" s="1">
        <v>-1</v>
      </c>
      <c r="AD73" s="1">
        <v>0</v>
      </c>
      <c r="AE73" s="1">
        <v>-1</v>
      </c>
      <c r="AF73" s="1">
        <v>0</v>
      </c>
      <c r="AG73" s="1">
        <v>-1</v>
      </c>
      <c r="AH73" s="1">
        <v>0</v>
      </c>
      <c r="AI73" s="1">
        <v>-1</v>
      </c>
      <c r="AJ73" s="1">
        <v>0</v>
      </c>
      <c r="AK73" s="1">
        <v>-1</v>
      </c>
      <c r="AL73" s="1">
        <v>0</v>
      </c>
      <c r="AM73" s="1">
        <v>0</v>
      </c>
      <c r="AN73" s="1">
        <v>0</v>
      </c>
      <c r="AO73" s="1">
        <f>'CALCOLO ROTTA'!$B$8</f>
        <v>45.863106000000002</v>
      </c>
      <c r="AP73" s="1">
        <f>'CALCOLO ROTTA'!$B$9</f>
        <v>10.767867000000001</v>
      </c>
      <c r="AQ73" s="1">
        <v>1</v>
      </c>
      <c r="AR73" s="1">
        <v>0</v>
      </c>
      <c r="AS73" s="1">
        <v>-1</v>
      </c>
      <c r="AT73" s="1">
        <v>-1</v>
      </c>
    </row>
    <row r="74" spans="1:46" x14ac:dyDescent="0.25">
      <c r="A74" s="1" t="str">
        <f>'CALCOLO ROTTA'!H122</f>
        <v/>
      </c>
      <c r="B74" s="1" t="str">
        <f>'CALCOLO ROTTA'!I122</f>
        <v/>
      </c>
      <c r="C74" s="24" t="str">
        <f>IF(A74="","",'CALCOLO ROTTA'!J122)</f>
        <v/>
      </c>
      <c r="D74" s="1">
        <v>0</v>
      </c>
      <c r="E74" s="1">
        <v>0.2</v>
      </c>
      <c r="F74" s="1">
        <v>0</v>
      </c>
      <c r="G74" s="1">
        <v>0</v>
      </c>
      <c r="H74" s="1">
        <v>0</v>
      </c>
      <c r="I74" s="1">
        <v>-1</v>
      </c>
      <c r="J74" s="1">
        <v>0</v>
      </c>
      <c r="K74" s="1">
        <v>-1</v>
      </c>
      <c r="L74" s="1">
        <v>0</v>
      </c>
      <c r="M74" s="1">
        <v>-1</v>
      </c>
      <c r="N74" s="1">
        <v>0</v>
      </c>
      <c r="O74" s="1">
        <v>-1</v>
      </c>
      <c r="P74" s="1">
        <v>0</v>
      </c>
      <c r="Q74" s="1">
        <v>-1</v>
      </c>
      <c r="R74" s="1">
        <v>0</v>
      </c>
      <c r="S74" s="1">
        <v>-1</v>
      </c>
      <c r="T74" s="1">
        <v>0</v>
      </c>
      <c r="U74" s="1">
        <v>-1</v>
      </c>
      <c r="V74" s="1">
        <v>0</v>
      </c>
      <c r="W74" s="1">
        <v>-1</v>
      </c>
      <c r="X74" s="1">
        <v>0</v>
      </c>
      <c r="Y74" s="1">
        <v>-1</v>
      </c>
      <c r="Z74" s="1">
        <v>0</v>
      </c>
      <c r="AA74" s="1">
        <v>-1</v>
      </c>
      <c r="AB74" s="1">
        <v>0</v>
      </c>
      <c r="AC74" s="1">
        <v>-1</v>
      </c>
      <c r="AD74" s="1">
        <v>0</v>
      </c>
      <c r="AE74" s="1">
        <v>-1</v>
      </c>
      <c r="AF74" s="1">
        <v>0</v>
      </c>
      <c r="AG74" s="1">
        <v>-1</v>
      </c>
      <c r="AH74" s="1">
        <v>0</v>
      </c>
      <c r="AI74" s="1">
        <v>-1</v>
      </c>
      <c r="AJ74" s="1">
        <v>0</v>
      </c>
      <c r="AK74" s="1">
        <v>-1</v>
      </c>
      <c r="AL74" s="1">
        <v>0</v>
      </c>
      <c r="AM74" s="1">
        <v>0</v>
      </c>
      <c r="AN74" s="1">
        <v>0</v>
      </c>
      <c r="AO74" s="1">
        <f>'CALCOLO ROTTA'!$B$8</f>
        <v>45.863106000000002</v>
      </c>
      <c r="AP74" s="1">
        <f>'CALCOLO ROTTA'!$B$9</f>
        <v>10.767867000000001</v>
      </c>
      <c r="AQ74" s="1">
        <v>1</v>
      </c>
      <c r="AR74" s="1">
        <v>0</v>
      </c>
      <c r="AS74" s="1">
        <v>-1</v>
      </c>
      <c r="AT74" s="1">
        <v>-1</v>
      </c>
    </row>
    <row r="75" spans="1:46" x14ac:dyDescent="0.25">
      <c r="A75" s="1" t="str">
        <f>'CALCOLO ROTTA'!H123</f>
        <v/>
      </c>
      <c r="B75" s="1" t="str">
        <f>'CALCOLO ROTTA'!I123</f>
        <v/>
      </c>
      <c r="C75" s="24" t="str">
        <f>IF(A75="","",'CALCOLO ROTTA'!J123)</f>
        <v/>
      </c>
      <c r="D75" s="1">
        <v>0</v>
      </c>
      <c r="E75" s="1">
        <v>0.2</v>
      </c>
      <c r="F75" s="1">
        <v>0</v>
      </c>
      <c r="G75" s="1">
        <v>0</v>
      </c>
      <c r="H75" s="1">
        <v>0</v>
      </c>
      <c r="I75" s="1">
        <v>-1</v>
      </c>
      <c r="J75" s="1">
        <v>0</v>
      </c>
      <c r="K75" s="1">
        <v>-1</v>
      </c>
      <c r="L75" s="1">
        <v>0</v>
      </c>
      <c r="M75" s="1">
        <v>-1</v>
      </c>
      <c r="N75" s="1">
        <v>0</v>
      </c>
      <c r="O75" s="1">
        <v>-1</v>
      </c>
      <c r="P75" s="1">
        <v>0</v>
      </c>
      <c r="Q75" s="1">
        <v>-1</v>
      </c>
      <c r="R75" s="1">
        <v>0</v>
      </c>
      <c r="S75" s="1">
        <v>-1</v>
      </c>
      <c r="T75" s="1">
        <v>0</v>
      </c>
      <c r="U75" s="1">
        <v>-1</v>
      </c>
      <c r="V75" s="1">
        <v>0</v>
      </c>
      <c r="W75" s="1">
        <v>-1</v>
      </c>
      <c r="X75" s="1">
        <v>0</v>
      </c>
      <c r="Y75" s="1">
        <v>-1</v>
      </c>
      <c r="Z75" s="1">
        <v>0</v>
      </c>
      <c r="AA75" s="1">
        <v>-1</v>
      </c>
      <c r="AB75" s="1">
        <v>0</v>
      </c>
      <c r="AC75" s="1">
        <v>-1</v>
      </c>
      <c r="AD75" s="1">
        <v>0</v>
      </c>
      <c r="AE75" s="1">
        <v>-1</v>
      </c>
      <c r="AF75" s="1">
        <v>0</v>
      </c>
      <c r="AG75" s="1">
        <v>-1</v>
      </c>
      <c r="AH75" s="1">
        <v>0</v>
      </c>
      <c r="AI75" s="1">
        <v>-1</v>
      </c>
      <c r="AJ75" s="1">
        <v>0</v>
      </c>
      <c r="AK75" s="1">
        <v>-1</v>
      </c>
      <c r="AL75" s="1">
        <v>0</v>
      </c>
      <c r="AM75" s="1">
        <v>0</v>
      </c>
      <c r="AN75" s="1">
        <v>0</v>
      </c>
      <c r="AO75" s="1">
        <f>'CALCOLO ROTTA'!$B$8</f>
        <v>45.863106000000002</v>
      </c>
      <c r="AP75" s="1">
        <f>'CALCOLO ROTTA'!$B$9</f>
        <v>10.767867000000001</v>
      </c>
      <c r="AQ75" s="1">
        <v>1</v>
      </c>
      <c r="AR75" s="1">
        <v>0</v>
      </c>
      <c r="AS75" s="1">
        <v>-1</v>
      </c>
      <c r="AT75" s="1">
        <v>-1</v>
      </c>
    </row>
    <row r="76" spans="1:46" x14ac:dyDescent="0.25">
      <c r="A76" s="1" t="str">
        <f>'CALCOLO ROTTA'!H124</f>
        <v/>
      </c>
      <c r="B76" s="1" t="str">
        <f>'CALCOLO ROTTA'!I124</f>
        <v/>
      </c>
      <c r="C76" s="24" t="str">
        <f>IF(A76="","",'CALCOLO ROTTA'!J124)</f>
        <v/>
      </c>
      <c r="D76" s="1">
        <v>0</v>
      </c>
      <c r="E76" s="1">
        <v>0.2</v>
      </c>
      <c r="F76" s="1">
        <v>0</v>
      </c>
      <c r="G76" s="1">
        <v>0</v>
      </c>
      <c r="H76" s="1">
        <v>0</v>
      </c>
      <c r="I76" s="1">
        <v>-1</v>
      </c>
      <c r="J76" s="1">
        <v>0</v>
      </c>
      <c r="K76" s="1">
        <v>-1</v>
      </c>
      <c r="L76" s="1">
        <v>0</v>
      </c>
      <c r="M76" s="1">
        <v>-1</v>
      </c>
      <c r="N76" s="1">
        <v>0</v>
      </c>
      <c r="O76" s="1">
        <v>-1</v>
      </c>
      <c r="P76" s="1">
        <v>0</v>
      </c>
      <c r="Q76" s="1">
        <v>-1</v>
      </c>
      <c r="R76" s="1">
        <v>0</v>
      </c>
      <c r="S76" s="1">
        <v>-1</v>
      </c>
      <c r="T76" s="1">
        <v>0</v>
      </c>
      <c r="U76" s="1">
        <v>-1</v>
      </c>
      <c r="V76" s="1">
        <v>0</v>
      </c>
      <c r="W76" s="1">
        <v>-1</v>
      </c>
      <c r="X76" s="1">
        <v>0</v>
      </c>
      <c r="Y76" s="1">
        <v>-1</v>
      </c>
      <c r="Z76" s="1">
        <v>0</v>
      </c>
      <c r="AA76" s="1">
        <v>-1</v>
      </c>
      <c r="AB76" s="1">
        <v>0</v>
      </c>
      <c r="AC76" s="1">
        <v>-1</v>
      </c>
      <c r="AD76" s="1">
        <v>0</v>
      </c>
      <c r="AE76" s="1">
        <v>-1</v>
      </c>
      <c r="AF76" s="1">
        <v>0</v>
      </c>
      <c r="AG76" s="1">
        <v>-1</v>
      </c>
      <c r="AH76" s="1">
        <v>0</v>
      </c>
      <c r="AI76" s="1">
        <v>-1</v>
      </c>
      <c r="AJ76" s="1">
        <v>0</v>
      </c>
      <c r="AK76" s="1">
        <v>-1</v>
      </c>
      <c r="AL76" s="1">
        <v>0</v>
      </c>
      <c r="AM76" s="1">
        <v>0</v>
      </c>
      <c r="AN76" s="1">
        <v>0</v>
      </c>
      <c r="AO76" s="1">
        <f>'CALCOLO ROTTA'!$B$8</f>
        <v>45.863106000000002</v>
      </c>
      <c r="AP76" s="1">
        <f>'CALCOLO ROTTA'!$B$9</f>
        <v>10.767867000000001</v>
      </c>
      <c r="AQ76" s="1">
        <v>1</v>
      </c>
      <c r="AR76" s="1">
        <v>0</v>
      </c>
      <c r="AS76" s="1">
        <v>-1</v>
      </c>
      <c r="AT76" s="1">
        <v>-1</v>
      </c>
    </row>
    <row r="77" spans="1:46" x14ac:dyDescent="0.25">
      <c r="A77" s="1" t="str">
        <f>'CALCOLO ROTTA'!H125</f>
        <v/>
      </c>
      <c r="B77" s="1" t="str">
        <f>'CALCOLO ROTTA'!I125</f>
        <v/>
      </c>
      <c r="C77" s="24" t="str">
        <f>IF(A77="","",'CALCOLO ROTTA'!J125)</f>
        <v/>
      </c>
      <c r="D77" s="1">
        <v>0</v>
      </c>
      <c r="E77" s="1">
        <v>0.2</v>
      </c>
      <c r="F77" s="1">
        <v>0</v>
      </c>
      <c r="G77" s="1">
        <v>0</v>
      </c>
      <c r="H77" s="1">
        <v>0</v>
      </c>
      <c r="I77" s="1">
        <v>-1</v>
      </c>
      <c r="J77" s="1">
        <v>0</v>
      </c>
      <c r="K77" s="1">
        <v>-1</v>
      </c>
      <c r="L77" s="1">
        <v>0</v>
      </c>
      <c r="M77" s="1">
        <v>-1</v>
      </c>
      <c r="N77" s="1">
        <v>0</v>
      </c>
      <c r="O77" s="1">
        <v>-1</v>
      </c>
      <c r="P77" s="1">
        <v>0</v>
      </c>
      <c r="Q77" s="1">
        <v>-1</v>
      </c>
      <c r="R77" s="1">
        <v>0</v>
      </c>
      <c r="S77" s="1">
        <v>-1</v>
      </c>
      <c r="T77" s="1">
        <v>0</v>
      </c>
      <c r="U77" s="1">
        <v>-1</v>
      </c>
      <c r="V77" s="1">
        <v>0</v>
      </c>
      <c r="W77" s="1">
        <v>-1</v>
      </c>
      <c r="X77" s="1">
        <v>0</v>
      </c>
      <c r="Y77" s="1">
        <v>-1</v>
      </c>
      <c r="Z77" s="1">
        <v>0</v>
      </c>
      <c r="AA77" s="1">
        <v>-1</v>
      </c>
      <c r="AB77" s="1">
        <v>0</v>
      </c>
      <c r="AC77" s="1">
        <v>-1</v>
      </c>
      <c r="AD77" s="1">
        <v>0</v>
      </c>
      <c r="AE77" s="1">
        <v>-1</v>
      </c>
      <c r="AF77" s="1">
        <v>0</v>
      </c>
      <c r="AG77" s="1">
        <v>-1</v>
      </c>
      <c r="AH77" s="1">
        <v>0</v>
      </c>
      <c r="AI77" s="1">
        <v>-1</v>
      </c>
      <c r="AJ77" s="1">
        <v>0</v>
      </c>
      <c r="AK77" s="1">
        <v>-1</v>
      </c>
      <c r="AL77" s="1">
        <v>0</v>
      </c>
      <c r="AM77" s="1">
        <v>0</v>
      </c>
      <c r="AN77" s="1">
        <v>0</v>
      </c>
      <c r="AO77" s="1">
        <f>'CALCOLO ROTTA'!$B$8</f>
        <v>45.863106000000002</v>
      </c>
      <c r="AP77" s="1">
        <f>'CALCOLO ROTTA'!$B$9</f>
        <v>10.767867000000001</v>
      </c>
      <c r="AQ77" s="1">
        <v>1</v>
      </c>
      <c r="AR77" s="1">
        <v>0</v>
      </c>
      <c r="AS77" s="1">
        <v>-1</v>
      </c>
      <c r="AT77" s="1">
        <v>-1</v>
      </c>
    </row>
    <row r="78" spans="1:46" x14ac:dyDescent="0.25">
      <c r="A78" s="1" t="str">
        <f>'CALCOLO ROTTA'!H126</f>
        <v/>
      </c>
      <c r="B78" s="1" t="str">
        <f>'CALCOLO ROTTA'!I126</f>
        <v/>
      </c>
      <c r="C78" s="24" t="str">
        <f>IF(A78="","",'CALCOLO ROTTA'!J126)</f>
        <v/>
      </c>
      <c r="D78" s="1">
        <v>0</v>
      </c>
      <c r="E78" s="1">
        <v>0.2</v>
      </c>
      <c r="F78" s="1">
        <v>0</v>
      </c>
      <c r="G78" s="1">
        <v>0</v>
      </c>
      <c r="H78" s="1">
        <v>0</v>
      </c>
      <c r="I78" s="1">
        <v>-1</v>
      </c>
      <c r="J78" s="1">
        <v>0</v>
      </c>
      <c r="K78" s="1">
        <v>-1</v>
      </c>
      <c r="L78" s="1">
        <v>0</v>
      </c>
      <c r="M78" s="1">
        <v>-1</v>
      </c>
      <c r="N78" s="1">
        <v>0</v>
      </c>
      <c r="O78" s="1">
        <v>-1</v>
      </c>
      <c r="P78" s="1">
        <v>0</v>
      </c>
      <c r="Q78" s="1">
        <v>-1</v>
      </c>
      <c r="R78" s="1">
        <v>0</v>
      </c>
      <c r="S78" s="1">
        <v>-1</v>
      </c>
      <c r="T78" s="1">
        <v>0</v>
      </c>
      <c r="U78" s="1">
        <v>-1</v>
      </c>
      <c r="V78" s="1">
        <v>0</v>
      </c>
      <c r="W78" s="1">
        <v>-1</v>
      </c>
      <c r="X78" s="1">
        <v>0</v>
      </c>
      <c r="Y78" s="1">
        <v>-1</v>
      </c>
      <c r="Z78" s="1">
        <v>0</v>
      </c>
      <c r="AA78" s="1">
        <v>-1</v>
      </c>
      <c r="AB78" s="1">
        <v>0</v>
      </c>
      <c r="AC78" s="1">
        <v>-1</v>
      </c>
      <c r="AD78" s="1">
        <v>0</v>
      </c>
      <c r="AE78" s="1">
        <v>-1</v>
      </c>
      <c r="AF78" s="1">
        <v>0</v>
      </c>
      <c r="AG78" s="1">
        <v>-1</v>
      </c>
      <c r="AH78" s="1">
        <v>0</v>
      </c>
      <c r="AI78" s="1">
        <v>-1</v>
      </c>
      <c r="AJ78" s="1">
        <v>0</v>
      </c>
      <c r="AK78" s="1">
        <v>-1</v>
      </c>
      <c r="AL78" s="1">
        <v>0</v>
      </c>
      <c r="AM78" s="1">
        <v>0</v>
      </c>
      <c r="AN78" s="1">
        <v>0</v>
      </c>
      <c r="AO78" s="1">
        <f>'CALCOLO ROTTA'!$B$8</f>
        <v>45.863106000000002</v>
      </c>
      <c r="AP78" s="1">
        <f>'CALCOLO ROTTA'!$B$9</f>
        <v>10.767867000000001</v>
      </c>
      <c r="AQ78" s="1">
        <v>1</v>
      </c>
      <c r="AR78" s="1">
        <v>0</v>
      </c>
      <c r="AS78" s="1">
        <v>-1</v>
      </c>
      <c r="AT78" s="1">
        <v>-1</v>
      </c>
    </row>
    <row r="79" spans="1:46" x14ac:dyDescent="0.25">
      <c r="A79" s="1" t="str">
        <f>'CALCOLO ROTTA'!H127</f>
        <v/>
      </c>
      <c r="B79" s="1" t="str">
        <f>'CALCOLO ROTTA'!I127</f>
        <v/>
      </c>
      <c r="C79" s="24" t="str">
        <f>IF(A79="","",'CALCOLO ROTTA'!J127)</f>
        <v/>
      </c>
      <c r="D79" s="1">
        <v>0</v>
      </c>
      <c r="E79" s="1">
        <v>0.2</v>
      </c>
      <c r="F79" s="1">
        <v>0</v>
      </c>
      <c r="G79" s="1">
        <v>0</v>
      </c>
      <c r="H79" s="1">
        <v>0</v>
      </c>
      <c r="I79" s="1">
        <v>-1</v>
      </c>
      <c r="J79" s="1">
        <v>0</v>
      </c>
      <c r="K79" s="1">
        <v>-1</v>
      </c>
      <c r="L79" s="1">
        <v>0</v>
      </c>
      <c r="M79" s="1">
        <v>-1</v>
      </c>
      <c r="N79" s="1">
        <v>0</v>
      </c>
      <c r="O79" s="1">
        <v>-1</v>
      </c>
      <c r="P79" s="1">
        <v>0</v>
      </c>
      <c r="Q79" s="1">
        <v>-1</v>
      </c>
      <c r="R79" s="1">
        <v>0</v>
      </c>
      <c r="S79" s="1">
        <v>-1</v>
      </c>
      <c r="T79" s="1">
        <v>0</v>
      </c>
      <c r="U79" s="1">
        <v>-1</v>
      </c>
      <c r="V79" s="1">
        <v>0</v>
      </c>
      <c r="W79" s="1">
        <v>-1</v>
      </c>
      <c r="X79" s="1">
        <v>0</v>
      </c>
      <c r="Y79" s="1">
        <v>-1</v>
      </c>
      <c r="Z79" s="1">
        <v>0</v>
      </c>
      <c r="AA79" s="1">
        <v>-1</v>
      </c>
      <c r="AB79" s="1">
        <v>0</v>
      </c>
      <c r="AC79" s="1">
        <v>-1</v>
      </c>
      <c r="AD79" s="1">
        <v>0</v>
      </c>
      <c r="AE79" s="1">
        <v>-1</v>
      </c>
      <c r="AF79" s="1">
        <v>0</v>
      </c>
      <c r="AG79" s="1">
        <v>-1</v>
      </c>
      <c r="AH79" s="1">
        <v>0</v>
      </c>
      <c r="AI79" s="1">
        <v>-1</v>
      </c>
      <c r="AJ79" s="1">
        <v>0</v>
      </c>
      <c r="AK79" s="1">
        <v>-1</v>
      </c>
      <c r="AL79" s="1">
        <v>0</v>
      </c>
      <c r="AM79" s="1">
        <v>0</v>
      </c>
      <c r="AN79" s="1">
        <v>0</v>
      </c>
      <c r="AO79" s="1">
        <f>'CALCOLO ROTTA'!$B$8</f>
        <v>45.863106000000002</v>
      </c>
      <c r="AP79" s="1">
        <f>'CALCOLO ROTTA'!$B$9</f>
        <v>10.767867000000001</v>
      </c>
      <c r="AQ79" s="1">
        <v>1</v>
      </c>
      <c r="AR79" s="1">
        <v>0</v>
      </c>
      <c r="AS79" s="1">
        <v>-1</v>
      </c>
      <c r="AT79" s="1">
        <v>-1</v>
      </c>
    </row>
    <row r="80" spans="1:46" x14ac:dyDescent="0.25">
      <c r="A80" s="1" t="str">
        <f>'CALCOLO ROTTA'!H128</f>
        <v/>
      </c>
      <c r="B80" s="1" t="str">
        <f>'CALCOLO ROTTA'!I128</f>
        <v/>
      </c>
      <c r="C80" s="24" t="str">
        <f>IF(A80="","",'CALCOLO ROTTA'!J128)</f>
        <v/>
      </c>
      <c r="D80" s="1">
        <v>0</v>
      </c>
      <c r="E80" s="1">
        <v>0.2</v>
      </c>
      <c r="F80" s="1">
        <v>0</v>
      </c>
      <c r="G80" s="1">
        <v>0</v>
      </c>
      <c r="H80" s="1">
        <v>0</v>
      </c>
      <c r="I80" s="1">
        <v>-1</v>
      </c>
      <c r="J80" s="1">
        <v>0</v>
      </c>
      <c r="K80" s="1">
        <v>-1</v>
      </c>
      <c r="L80" s="1">
        <v>0</v>
      </c>
      <c r="M80" s="1">
        <v>-1</v>
      </c>
      <c r="N80" s="1">
        <v>0</v>
      </c>
      <c r="O80" s="1">
        <v>-1</v>
      </c>
      <c r="P80" s="1">
        <v>0</v>
      </c>
      <c r="Q80" s="1">
        <v>-1</v>
      </c>
      <c r="R80" s="1">
        <v>0</v>
      </c>
      <c r="S80" s="1">
        <v>-1</v>
      </c>
      <c r="T80" s="1">
        <v>0</v>
      </c>
      <c r="U80" s="1">
        <v>-1</v>
      </c>
      <c r="V80" s="1">
        <v>0</v>
      </c>
      <c r="W80" s="1">
        <v>-1</v>
      </c>
      <c r="X80" s="1">
        <v>0</v>
      </c>
      <c r="Y80" s="1">
        <v>-1</v>
      </c>
      <c r="Z80" s="1">
        <v>0</v>
      </c>
      <c r="AA80" s="1">
        <v>-1</v>
      </c>
      <c r="AB80" s="1">
        <v>0</v>
      </c>
      <c r="AC80" s="1">
        <v>-1</v>
      </c>
      <c r="AD80" s="1">
        <v>0</v>
      </c>
      <c r="AE80" s="1">
        <v>-1</v>
      </c>
      <c r="AF80" s="1">
        <v>0</v>
      </c>
      <c r="AG80" s="1">
        <v>-1</v>
      </c>
      <c r="AH80" s="1">
        <v>0</v>
      </c>
      <c r="AI80" s="1">
        <v>-1</v>
      </c>
      <c r="AJ80" s="1">
        <v>0</v>
      </c>
      <c r="AK80" s="1">
        <v>-1</v>
      </c>
      <c r="AL80" s="1">
        <v>0</v>
      </c>
      <c r="AM80" s="1">
        <v>0</v>
      </c>
      <c r="AN80" s="1">
        <v>0</v>
      </c>
      <c r="AO80" s="1">
        <f>'CALCOLO ROTTA'!$B$8</f>
        <v>45.863106000000002</v>
      </c>
      <c r="AP80" s="1">
        <f>'CALCOLO ROTTA'!$B$9</f>
        <v>10.767867000000001</v>
      </c>
      <c r="AQ80" s="1">
        <v>1</v>
      </c>
      <c r="AR80" s="1">
        <v>0</v>
      </c>
      <c r="AS80" s="1">
        <v>-1</v>
      </c>
      <c r="AT80" s="1">
        <v>-1</v>
      </c>
    </row>
    <row r="81" spans="1:46" x14ac:dyDescent="0.25">
      <c r="A81" s="1" t="str">
        <f>'CALCOLO ROTTA'!H129</f>
        <v/>
      </c>
      <c r="B81" s="1" t="str">
        <f>'CALCOLO ROTTA'!I129</f>
        <v/>
      </c>
      <c r="C81" s="24" t="str">
        <f>IF(A81="","",'CALCOLO ROTTA'!J129)</f>
        <v/>
      </c>
      <c r="D81" s="1">
        <v>0</v>
      </c>
      <c r="E81" s="1">
        <v>0.2</v>
      </c>
      <c r="F81" s="1">
        <v>0</v>
      </c>
      <c r="G81" s="1">
        <v>0</v>
      </c>
      <c r="H81" s="1">
        <v>0</v>
      </c>
      <c r="I81" s="1">
        <v>-1</v>
      </c>
      <c r="J81" s="1">
        <v>0</v>
      </c>
      <c r="K81" s="1">
        <v>-1</v>
      </c>
      <c r="L81" s="1">
        <v>0</v>
      </c>
      <c r="M81" s="1">
        <v>-1</v>
      </c>
      <c r="N81" s="1">
        <v>0</v>
      </c>
      <c r="O81" s="1">
        <v>-1</v>
      </c>
      <c r="P81" s="1">
        <v>0</v>
      </c>
      <c r="Q81" s="1">
        <v>-1</v>
      </c>
      <c r="R81" s="1">
        <v>0</v>
      </c>
      <c r="S81" s="1">
        <v>-1</v>
      </c>
      <c r="T81" s="1">
        <v>0</v>
      </c>
      <c r="U81" s="1">
        <v>-1</v>
      </c>
      <c r="V81" s="1">
        <v>0</v>
      </c>
      <c r="W81" s="1">
        <v>-1</v>
      </c>
      <c r="X81" s="1">
        <v>0</v>
      </c>
      <c r="Y81" s="1">
        <v>-1</v>
      </c>
      <c r="Z81" s="1">
        <v>0</v>
      </c>
      <c r="AA81" s="1">
        <v>-1</v>
      </c>
      <c r="AB81" s="1">
        <v>0</v>
      </c>
      <c r="AC81" s="1">
        <v>-1</v>
      </c>
      <c r="AD81" s="1">
        <v>0</v>
      </c>
      <c r="AE81" s="1">
        <v>-1</v>
      </c>
      <c r="AF81" s="1">
        <v>0</v>
      </c>
      <c r="AG81" s="1">
        <v>-1</v>
      </c>
      <c r="AH81" s="1">
        <v>0</v>
      </c>
      <c r="AI81" s="1">
        <v>-1</v>
      </c>
      <c r="AJ81" s="1">
        <v>0</v>
      </c>
      <c r="AK81" s="1">
        <v>-1</v>
      </c>
      <c r="AL81" s="1">
        <v>0</v>
      </c>
      <c r="AM81" s="1">
        <v>0</v>
      </c>
      <c r="AN81" s="1">
        <v>0</v>
      </c>
      <c r="AO81" s="1">
        <f>'CALCOLO ROTTA'!$B$8</f>
        <v>45.863106000000002</v>
      </c>
      <c r="AP81" s="1">
        <f>'CALCOLO ROTTA'!$B$9</f>
        <v>10.767867000000001</v>
      </c>
      <c r="AQ81" s="1">
        <v>1</v>
      </c>
      <c r="AR81" s="1">
        <v>0</v>
      </c>
      <c r="AS81" s="1">
        <v>-1</v>
      </c>
      <c r="AT81" s="1">
        <v>-1</v>
      </c>
    </row>
    <row r="82" spans="1:46" x14ac:dyDescent="0.25">
      <c r="A82" s="1" t="str">
        <f>'CALCOLO ROTTA'!H130</f>
        <v/>
      </c>
      <c r="B82" s="1" t="str">
        <f>'CALCOLO ROTTA'!I130</f>
        <v/>
      </c>
      <c r="C82" s="24" t="str">
        <f>IF(A82="","",'CALCOLO ROTTA'!J130)</f>
        <v/>
      </c>
      <c r="D82" s="1">
        <v>0</v>
      </c>
      <c r="E82" s="1">
        <v>0.2</v>
      </c>
      <c r="F82" s="1">
        <v>0</v>
      </c>
      <c r="G82" s="1">
        <v>0</v>
      </c>
      <c r="H82" s="1">
        <v>0</v>
      </c>
      <c r="I82" s="1">
        <v>-1</v>
      </c>
      <c r="J82" s="1">
        <v>0</v>
      </c>
      <c r="K82" s="1">
        <v>-1</v>
      </c>
      <c r="L82" s="1">
        <v>0</v>
      </c>
      <c r="M82" s="1">
        <v>-1</v>
      </c>
      <c r="N82" s="1">
        <v>0</v>
      </c>
      <c r="O82" s="1">
        <v>-1</v>
      </c>
      <c r="P82" s="1">
        <v>0</v>
      </c>
      <c r="Q82" s="1">
        <v>-1</v>
      </c>
      <c r="R82" s="1">
        <v>0</v>
      </c>
      <c r="S82" s="1">
        <v>-1</v>
      </c>
      <c r="T82" s="1">
        <v>0</v>
      </c>
      <c r="U82" s="1">
        <v>-1</v>
      </c>
      <c r="V82" s="1">
        <v>0</v>
      </c>
      <c r="W82" s="1">
        <v>-1</v>
      </c>
      <c r="X82" s="1">
        <v>0</v>
      </c>
      <c r="Y82" s="1">
        <v>-1</v>
      </c>
      <c r="Z82" s="1">
        <v>0</v>
      </c>
      <c r="AA82" s="1">
        <v>-1</v>
      </c>
      <c r="AB82" s="1">
        <v>0</v>
      </c>
      <c r="AC82" s="1">
        <v>-1</v>
      </c>
      <c r="AD82" s="1">
        <v>0</v>
      </c>
      <c r="AE82" s="1">
        <v>-1</v>
      </c>
      <c r="AF82" s="1">
        <v>0</v>
      </c>
      <c r="AG82" s="1">
        <v>-1</v>
      </c>
      <c r="AH82" s="1">
        <v>0</v>
      </c>
      <c r="AI82" s="1">
        <v>-1</v>
      </c>
      <c r="AJ82" s="1">
        <v>0</v>
      </c>
      <c r="AK82" s="1">
        <v>-1</v>
      </c>
      <c r="AL82" s="1">
        <v>0</v>
      </c>
      <c r="AM82" s="1">
        <v>0</v>
      </c>
      <c r="AN82" s="1">
        <v>0</v>
      </c>
      <c r="AO82" s="1">
        <f>'CALCOLO ROTTA'!$B$8</f>
        <v>45.863106000000002</v>
      </c>
      <c r="AP82" s="1">
        <f>'CALCOLO ROTTA'!$B$9</f>
        <v>10.767867000000001</v>
      </c>
      <c r="AQ82" s="1">
        <v>1</v>
      </c>
      <c r="AR82" s="1">
        <v>0</v>
      </c>
      <c r="AS82" s="1">
        <v>-1</v>
      </c>
      <c r="AT82" s="1">
        <v>-1</v>
      </c>
    </row>
    <row r="83" spans="1:46" x14ac:dyDescent="0.25">
      <c r="A83" s="1" t="str">
        <f>'CALCOLO ROTTA'!H131</f>
        <v/>
      </c>
      <c r="B83" s="1" t="str">
        <f>'CALCOLO ROTTA'!I131</f>
        <v/>
      </c>
      <c r="C83" s="24" t="str">
        <f>IF(A83="","",'CALCOLO ROTTA'!J131)</f>
        <v/>
      </c>
      <c r="D83" s="1">
        <v>0</v>
      </c>
      <c r="E83" s="1">
        <v>0.2</v>
      </c>
      <c r="F83" s="1">
        <v>0</v>
      </c>
      <c r="G83" s="1">
        <v>0</v>
      </c>
      <c r="H83" s="1">
        <v>0</v>
      </c>
      <c r="I83" s="1">
        <v>-1</v>
      </c>
      <c r="J83" s="1">
        <v>0</v>
      </c>
      <c r="K83" s="1">
        <v>-1</v>
      </c>
      <c r="L83" s="1">
        <v>0</v>
      </c>
      <c r="M83" s="1">
        <v>-1</v>
      </c>
      <c r="N83" s="1">
        <v>0</v>
      </c>
      <c r="O83" s="1">
        <v>-1</v>
      </c>
      <c r="P83" s="1">
        <v>0</v>
      </c>
      <c r="Q83" s="1">
        <v>-1</v>
      </c>
      <c r="R83" s="1">
        <v>0</v>
      </c>
      <c r="S83" s="1">
        <v>-1</v>
      </c>
      <c r="T83" s="1">
        <v>0</v>
      </c>
      <c r="U83" s="1">
        <v>-1</v>
      </c>
      <c r="V83" s="1">
        <v>0</v>
      </c>
      <c r="W83" s="1">
        <v>-1</v>
      </c>
      <c r="X83" s="1">
        <v>0</v>
      </c>
      <c r="Y83" s="1">
        <v>-1</v>
      </c>
      <c r="Z83" s="1">
        <v>0</v>
      </c>
      <c r="AA83" s="1">
        <v>-1</v>
      </c>
      <c r="AB83" s="1">
        <v>0</v>
      </c>
      <c r="AC83" s="1">
        <v>-1</v>
      </c>
      <c r="AD83" s="1">
        <v>0</v>
      </c>
      <c r="AE83" s="1">
        <v>-1</v>
      </c>
      <c r="AF83" s="1">
        <v>0</v>
      </c>
      <c r="AG83" s="1">
        <v>-1</v>
      </c>
      <c r="AH83" s="1">
        <v>0</v>
      </c>
      <c r="AI83" s="1">
        <v>-1</v>
      </c>
      <c r="AJ83" s="1">
        <v>0</v>
      </c>
      <c r="AK83" s="1">
        <v>-1</v>
      </c>
      <c r="AL83" s="1">
        <v>0</v>
      </c>
      <c r="AM83" s="1">
        <v>0</v>
      </c>
      <c r="AN83" s="1">
        <v>0</v>
      </c>
      <c r="AO83" s="1">
        <f>'CALCOLO ROTTA'!$B$8</f>
        <v>45.863106000000002</v>
      </c>
      <c r="AP83" s="1">
        <f>'CALCOLO ROTTA'!$B$9</f>
        <v>10.767867000000001</v>
      </c>
      <c r="AQ83" s="1">
        <v>1</v>
      </c>
      <c r="AR83" s="1">
        <v>0</v>
      </c>
      <c r="AS83" s="1">
        <v>-1</v>
      </c>
      <c r="AT83" s="1">
        <v>-1</v>
      </c>
    </row>
    <row r="84" spans="1:46" x14ac:dyDescent="0.25">
      <c r="A84" s="1" t="str">
        <f>'CALCOLO ROTTA'!H132</f>
        <v/>
      </c>
      <c r="B84" s="1" t="str">
        <f>'CALCOLO ROTTA'!I132</f>
        <v/>
      </c>
      <c r="C84" s="24" t="str">
        <f>IF(A84="","",'CALCOLO ROTTA'!J132)</f>
        <v/>
      </c>
      <c r="D84" s="1">
        <v>0</v>
      </c>
      <c r="E84" s="1">
        <v>0.2</v>
      </c>
      <c r="F84" s="1">
        <v>0</v>
      </c>
      <c r="G84" s="1">
        <v>0</v>
      </c>
      <c r="H84" s="1">
        <v>0</v>
      </c>
      <c r="I84" s="1">
        <v>-1</v>
      </c>
      <c r="J84" s="1">
        <v>0</v>
      </c>
      <c r="K84" s="1">
        <v>-1</v>
      </c>
      <c r="L84" s="1">
        <v>0</v>
      </c>
      <c r="M84" s="1">
        <v>-1</v>
      </c>
      <c r="N84" s="1">
        <v>0</v>
      </c>
      <c r="O84" s="1">
        <v>-1</v>
      </c>
      <c r="P84" s="1">
        <v>0</v>
      </c>
      <c r="Q84" s="1">
        <v>-1</v>
      </c>
      <c r="R84" s="1">
        <v>0</v>
      </c>
      <c r="S84" s="1">
        <v>-1</v>
      </c>
      <c r="T84" s="1">
        <v>0</v>
      </c>
      <c r="U84" s="1">
        <v>-1</v>
      </c>
      <c r="V84" s="1">
        <v>0</v>
      </c>
      <c r="W84" s="1">
        <v>-1</v>
      </c>
      <c r="X84" s="1">
        <v>0</v>
      </c>
      <c r="Y84" s="1">
        <v>-1</v>
      </c>
      <c r="Z84" s="1">
        <v>0</v>
      </c>
      <c r="AA84" s="1">
        <v>-1</v>
      </c>
      <c r="AB84" s="1">
        <v>0</v>
      </c>
      <c r="AC84" s="1">
        <v>-1</v>
      </c>
      <c r="AD84" s="1">
        <v>0</v>
      </c>
      <c r="AE84" s="1">
        <v>-1</v>
      </c>
      <c r="AF84" s="1">
        <v>0</v>
      </c>
      <c r="AG84" s="1">
        <v>-1</v>
      </c>
      <c r="AH84" s="1">
        <v>0</v>
      </c>
      <c r="AI84" s="1">
        <v>-1</v>
      </c>
      <c r="AJ84" s="1">
        <v>0</v>
      </c>
      <c r="AK84" s="1">
        <v>-1</v>
      </c>
      <c r="AL84" s="1">
        <v>0</v>
      </c>
      <c r="AM84" s="1">
        <v>0</v>
      </c>
      <c r="AN84" s="1">
        <v>0</v>
      </c>
      <c r="AO84" s="1">
        <f>'CALCOLO ROTTA'!$B$8</f>
        <v>45.863106000000002</v>
      </c>
      <c r="AP84" s="1">
        <f>'CALCOLO ROTTA'!$B$9</f>
        <v>10.767867000000001</v>
      </c>
      <c r="AQ84" s="1">
        <v>1</v>
      </c>
      <c r="AR84" s="1">
        <v>0</v>
      </c>
      <c r="AS84" s="1">
        <v>-1</v>
      </c>
      <c r="AT84" s="1">
        <v>-1</v>
      </c>
    </row>
    <row r="85" spans="1:46" x14ac:dyDescent="0.25">
      <c r="A85" s="1" t="str">
        <f>'CALCOLO ROTTA'!H133</f>
        <v/>
      </c>
      <c r="B85" s="1" t="str">
        <f>'CALCOLO ROTTA'!I133</f>
        <v/>
      </c>
      <c r="C85" s="24" t="str">
        <f>IF(A85="","",'CALCOLO ROTTA'!J133)</f>
        <v/>
      </c>
      <c r="D85" s="1">
        <v>0</v>
      </c>
      <c r="E85" s="1">
        <v>0.2</v>
      </c>
      <c r="F85" s="1">
        <v>0</v>
      </c>
      <c r="G85" s="1">
        <v>0</v>
      </c>
      <c r="H85" s="1">
        <v>0</v>
      </c>
      <c r="I85" s="1">
        <v>-1</v>
      </c>
      <c r="J85" s="1">
        <v>0</v>
      </c>
      <c r="K85" s="1">
        <v>-1</v>
      </c>
      <c r="L85" s="1">
        <v>0</v>
      </c>
      <c r="M85" s="1">
        <v>-1</v>
      </c>
      <c r="N85" s="1">
        <v>0</v>
      </c>
      <c r="O85" s="1">
        <v>-1</v>
      </c>
      <c r="P85" s="1">
        <v>0</v>
      </c>
      <c r="Q85" s="1">
        <v>-1</v>
      </c>
      <c r="R85" s="1">
        <v>0</v>
      </c>
      <c r="S85" s="1">
        <v>-1</v>
      </c>
      <c r="T85" s="1">
        <v>0</v>
      </c>
      <c r="U85" s="1">
        <v>-1</v>
      </c>
      <c r="V85" s="1">
        <v>0</v>
      </c>
      <c r="W85" s="1">
        <v>-1</v>
      </c>
      <c r="X85" s="1">
        <v>0</v>
      </c>
      <c r="Y85" s="1">
        <v>-1</v>
      </c>
      <c r="Z85" s="1">
        <v>0</v>
      </c>
      <c r="AA85" s="1">
        <v>-1</v>
      </c>
      <c r="AB85" s="1">
        <v>0</v>
      </c>
      <c r="AC85" s="1">
        <v>-1</v>
      </c>
      <c r="AD85" s="1">
        <v>0</v>
      </c>
      <c r="AE85" s="1">
        <v>-1</v>
      </c>
      <c r="AF85" s="1">
        <v>0</v>
      </c>
      <c r="AG85" s="1">
        <v>-1</v>
      </c>
      <c r="AH85" s="1">
        <v>0</v>
      </c>
      <c r="AI85" s="1">
        <v>-1</v>
      </c>
      <c r="AJ85" s="1">
        <v>0</v>
      </c>
      <c r="AK85" s="1">
        <v>-1</v>
      </c>
      <c r="AL85" s="1">
        <v>0</v>
      </c>
      <c r="AM85" s="1">
        <v>0</v>
      </c>
      <c r="AN85" s="1">
        <v>0</v>
      </c>
      <c r="AO85" s="1">
        <f>'CALCOLO ROTTA'!$B$8</f>
        <v>45.863106000000002</v>
      </c>
      <c r="AP85" s="1">
        <f>'CALCOLO ROTTA'!$B$9</f>
        <v>10.767867000000001</v>
      </c>
      <c r="AQ85" s="1">
        <v>1</v>
      </c>
      <c r="AR85" s="1">
        <v>0</v>
      </c>
      <c r="AS85" s="1">
        <v>-1</v>
      </c>
      <c r="AT85" s="1">
        <v>-1</v>
      </c>
    </row>
    <row r="86" spans="1:46" x14ac:dyDescent="0.25">
      <c r="A86" s="1" t="str">
        <f>'CALCOLO ROTTA'!H134</f>
        <v/>
      </c>
      <c r="B86" s="1" t="str">
        <f>'CALCOLO ROTTA'!I134</f>
        <v/>
      </c>
      <c r="C86" s="24" t="str">
        <f>IF(A86="","",'CALCOLO ROTTA'!J134)</f>
        <v/>
      </c>
      <c r="D86" s="1">
        <v>0</v>
      </c>
      <c r="E86" s="1">
        <v>0.2</v>
      </c>
      <c r="F86" s="1">
        <v>0</v>
      </c>
      <c r="G86" s="1">
        <v>0</v>
      </c>
      <c r="H86" s="1">
        <v>0</v>
      </c>
      <c r="I86" s="1">
        <v>-1</v>
      </c>
      <c r="J86" s="1">
        <v>0</v>
      </c>
      <c r="K86" s="1">
        <v>-1</v>
      </c>
      <c r="L86" s="1">
        <v>0</v>
      </c>
      <c r="M86" s="1">
        <v>-1</v>
      </c>
      <c r="N86" s="1">
        <v>0</v>
      </c>
      <c r="O86" s="1">
        <v>-1</v>
      </c>
      <c r="P86" s="1">
        <v>0</v>
      </c>
      <c r="Q86" s="1">
        <v>-1</v>
      </c>
      <c r="R86" s="1">
        <v>0</v>
      </c>
      <c r="S86" s="1">
        <v>-1</v>
      </c>
      <c r="T86" s="1">
        <v>0</v>
      </c>
      <c r="U86" s="1">
        <v>-1</v>
      </c>
      <c r="V86" s="1">
        <v>0</v>
      </c>
      <c r="W86" s="1">
        <v>-1</v>
      </c>
      <c r="X86" s="1">
        <v>0</v>
      </c>
      <c r="Y86" s="1">
        <v>-1</v>
      </c>
      <c r="Z86" s="1">
        <v>0</v>
      </c>
      <c r="AA86" s="1">
        <v>-1</v>
      </c>
      <c r="AB86" s="1">
        <v>0</v>
      </c>
      <c r="AC86" s="1">
        <v>-1</v>
      </c>
      <c r="AD86" s="1">
        <v>0</v>
      </c>
      <c r="AE86" s="1">
        <v>-1</v>
      </c>
      <c r="AF86" s="1">
        <v>0</v>
      </c>
      <c r="AG86" s="1">
        <v>-1</v>
      </c>
      <c r="AH86" s="1">
        <v>0</v>
      </c>
      <c r="AI86" s="1">
        <v>-1</v>
      </c>
      <c r="AJ86" s="1">
        <v>0</v>
      </c>
      <c r="AK86" s="1">
        <v>-1</v>
      </c>
      <c r="AL86" s="1">
        <v>0</v>
      </c>
      <c r="AM86" s="1">
        <v>0</v>
      </c>
      <c r="AN86" s="1">
        <v>0</v>
      </c>
      <c r="AO86" s="1">
        <f>'CALCOLO ROTTA'!$B$8</f>
        <v>45.863106000000002</v>
      </c>
      <c r="AP86" s="1">
        <f>'CALCOLO ROTTA'!$B$9</f>
        <v>10.767867000000001</v>
      </c>
      <c r="AQ86" s="1">
        <v>1</v>
      </c>
      <c r="AR86" s="1">
        <v>0</v>
      </c>
      <c r="AS86" s="1">
        <v>-1</v>
      </c>
      <c r="AT86" s="1">
        <v>-1</v>
      </c>
    </row>
    <row r="87" spans="1:46" x14ac:dyDescent="0.25">
      <c r="A87" s="1" t="str">
        <f>'CALCOLO ROTTA'!H135</f>
        <v/>
      </c>
      <c r="B87" s="1" t="str">
        <f>'CALCOLO ROTTA'!I135</f>
        <v/>
      </c>
      <c r="C87" s="24" t="str">
        <f>IF(A87="","",'CALCOLO ROTTA'!J135)</f>
        <v/>
      </c>
      <c r="D87" s="1">
        <v>0</v>
      </c>
      <c r="E87" s="1">
        <v>0.2</v>
      </c>
      <c r="F87" s="1">
        <v>0</v>
      </c>
      <c r="G87" s="1">
        <v>0</v>
      </c>
      <c r="H87" s="1">
        <v>0</v>
      </c>
      <c r="I87" s="1">
        <v>-1</v>
      </c>
      <c r="J87" s="1">
        <v>0</v>
      </c>
      <c r="K87" s="1">
        <v>-1</v>
      </c>
      <c r="L87" s="1">
        <v>0</v>
      </c>
      <c r="M87" s="1">
        <v>-1</v>
      </c>
      <c r="N87" s="1">
        <v>0</v>
      </c>
      <c r="O87" s="1">
        <v>-1</v>
      </c>
      <c r="P87" s="1">
        <v>0</v>
      </c>
      <c r="Q87" s="1">
        <v>-1</v>
      </c>
      <c r="R87" s="1">
        <v>0</v>
      </c>
      <c r="S87" s="1">
        <v>-1</v>
      </c>
      <c r="T87" s="1">
        <v>0</v>
      </c>
      <c r="U87" s="1">
        <v>-1</v>
      </c>
      <c r="V87" s="1">
        <v>0</v>
      </c>
      <c r="W87" s="1">
        <v>-1</v>
      </c>
      <c r="X87" s="1">
        <v>0</v>
      </c>
      <c r="Y87" s="1">
        <v>-1</v>
      </c>
      <c r="Z87" s="1">
        <v>0</v>
      </c>
      <c r="AA87" s="1">
        <v>-1</v>
      </c>
      <c r="AB87" s="1">
        <v>0</v>
      </c>
      <c r="AC87" s="1">
        <v>-1</v>
      </c>
      <c r="AD87" s="1">
        <v>0</v>
      </c>
      <c r="AE87" s="1">
        <v>-1</v>
      </c>
      <c r="AF87" s="1">
        <v>0</v>
      </c>
      <c r="AG87" s="1">
        <v>-1</v>
      </c>
      <c r="AH87" s="1">
        <v>0</v>
      </c>
      <c r="AI87" s="1">
        <v>-1</v>
      </c>
      <c r="AJ87" s="1">
        <v>0</v>
      </c>
      <c r="AK87" s="1">
        <v>-1</v>
      </c>
      <c r="AL87" s="1">
        <v>0</v>
      </c>
      <c r="AM87" s="1">
        <v>0</v>
      </c>
      <c r="AN87" s="1">
        <v>0</v>
      </c>
      <c r="AO87" s="1">
        <f>'CALCOLO ROTTA'!$B$8</f>
        <v>45.863106000000002</v>
      </c>
      <c r="AP87" s="1">
        <f>'CALCOLO ROTTA'!$B$9</f>
        <v>10.767867000000001</v>
      </c>
      <c r="AQ87" s="1">
        <v>1</v>
      </c>
      <c r="AR87" s="1">
        <v>0</v>
      </c>
      <c r="AS87" s="1">
        <v>-1</v>
      </c>
      <c r="AT87" s="1">
        <v>-1</v>
      </c>
    </row>
    <row r="88" spans="1:46" x14ac:dyDescent="0.25">
      <c r="A88" s="1" t="str">
        <f>'CALCOLO ROTTA'!H136</f>
        <v/>
      </c>
      <c r="B88" s="1" t="str">
        <f>'CALCOLO ROTTA'!I136</f>
        <v/>
      </c>
      <c r="C88" s="24" t="str">
        <f>IF(A88="","",'CALCOLO ROTTA'!J136)</f>
        <v/>
      </c>
      <c r="D88" s="1">
        <v>0</v>
      </c>
      <c r="E88" s="1">
        <v>0.2</v>
      </c>
      <c r="F88" s="1">
        <v>0</v>
      </c>
      <c r="G88" s="1">
        <v>0</v>
      </c>
      <c r="H88" s="1">
        <v>0</v>
      </c>
      <c r="I88" s="1">
        <v>-1</v>
      </c>
      <c r="J88" s="1">
        <v>0</v>
      </c>
      <c r="K88" s="1">
        <v>-1</v>
      </c>
      <c r="L88" s="1">
        <v>0</v>
      </c>
      <c r="M88" s="1">
        <v>-1</v>
      </c>
      <c r="N88" s="1">
        <v>0</v>
      </c>
      <c r="O88" s="1">
        <v>-1</v>
      </c>
      <c r="P88" s="1">
        <v>0</v>
      </c>
      <c r="Q88" s="1">
        <v>-1</v>
      </c>
      <c r="R88" s="1">
        <v>0</v>
      </c>
      <c r="S88" s="1">
        <v>-1</v>
      </c>
      <c r="T88" s="1">
        <v>0</v>
      </c>
      <c r="U88" s="1">
        <v>-1</v>
      </c>
      <c r="V88" s="1">
        <v>0</v>
      </c>
      <c r="W88" s="1">
        <v>-1</v>
      </c>
      <c r="X88" s="1">
        <v>0</v>
      </c>
      <c r="Y88" s="1">
        <v>-1</v>
      </c>
      <c r="Z88" s="1">
        <v>0</v>
      </c>
      <c r="AA88" s="1">
        <v>-1</v>
      </c>
      <c r="AB88" s="1">
        <v>0</v>
      </c>
      <c r="AC88" s="1">
        <v>-1</v>
      </c>
      <c r="AD88" s="1">
        <v>0</v>
      </c>
      <c r="AE88" s="1">
        <v>-1</v>
      </c>
      <c r="AF88" s="1">
        <v>0</v>
      </c>
      <c r="AG88" s="1">
        <v>-1</v>
      </c>
      <c r="AH88" s="1">
        <v>0</v>
      </c>
      <c r="AI88" s="1">
        <v>-1</v>
      </c>
      <c r="AJ88" s="1">
        <v>0</v>
      </c>
      <c r="AK88" s="1">
        <v>-1</v>
      </c>
      <c r="AL88" s="1">
        <v>0</v>
      </c>
      <c r="AM88" s="1">
        <v>0</v>
      </c>
      <c r="AN88" s="1">
        <v>0</v>
      </c>
      <c r="AO88" s="1">
        <f>'CALCOLO ROTTA'!$B$8</f>
        <v>45.863106000000002</v>
      </c>
      <c r="AP88" s="1">
        <f>'CALCOLO ROTTA'!$B$9</f>
        <v>10.767867000000001</v>
      </c>
      <c r="AQ88" s="1">
        <v>1</v>
      </c>
      <c r="AR88" s="1">
        <v>0</v>
      </c>
      <c r="AS88" s="1">
        <v>-1</v>
      </c>
      <c r="AT88" s="1">
        <v>-1</v>
      </c>
    </row>
    <row r="89" spans="1:46" x14ac:dyDescent="0.25">
      <c r="A89" s="1" t="str">
        <f>'CALCOLO ROTTA'!H137</f>
        <v/>
      </c>
      <c r="B89" s="1" t="str">
        <f>'CALCOLO ROTTA'!I137</f>
        <v/>
      </c>
      <c r="C89" s="24" t="str">
        <f>IF(A89="","",'CALCOLO ROTTA'!J137)</f>
        <v/>
      </c>
      <c r="D89" s="1">
        <v>0</v>
      </c>
      <c r="E89" s="1">
        <v>0.2</v>
      </c>
      <c r="F89" s="1">
        <v>0</v>
      </c>
      <c r="G89" s="1">
        <v>0</v>
      </c>
      <c r="H89" s="1">
        <v>0</v>
      </c>
      <c r="I89" s="1">
        <v>-1</v>
      </c>
      <c r="J89" s="1">
        <v>0</v>
      </c>
      <c r="K89" s="1">
        <v>-1</v>
      </c>
      <c r="L89" s="1">
        <v>0</v>
      </c>
      <c r="M89" s="1">
        <v>-1</v>
      </c>
      <c r="N89" s="1">
        <v>0</v>
      </c>
      <c r="O89" s="1">
        <v>-1</v>
      </c>
      <c r="P89" s="1">
        <v>0</v>
      </c>
      <c r="Q89" s="1">
        <v>-1</v>
      </c>
      <c r="R89" s="1">
        <v>0</v>
      </c>
      <c r="S89" s="1">
        <v>-1</v>
      </c>
      <c r="T89" s="1">
        <v>0</v>
      </c>
      <c r="U89" s="1">
        <v>-1</v>
      </c>
      <c r="V89" s="1">
        <v>0</v>
      </c>
      <c r="W89" s="1">
        <v>-1</v>
      </c>
      <c r="X89" s="1">
        <v>0</v>
      </c>
      <c r="Y89" s="1">
        <v>-1</v>
      </c>
      <c r="Z89" s="1">
        <v>0</v>
      </c>
      <c r="AA89" s="1">
        <v>-1</v>
      </c>
      <c r="AB89" s="1">
        <v>0</v>
      </c>
      <c r="AC89" s="1">
        <v>-1</v>
      </c>
      <c r="AD89" s="1">
        <v>0</v>
      </c>
      <c r="AE89" s="1">
        <v>-1</v>
      </c>
      <c r="AF89" s="1">
        <v>0</v>
      </c>
      <c r="AG89" s="1">
        <v>-1</v>
      </c>
      <c r="AH89" s="1">
        <v>0</v>
      </c>
      <c r="AI89" s="1">
        <v>-1</v>
      </c>
      <c r="AJ89" s="1">
        <v>0</v>
      </c>
      <c r="AK89" s="1">
        <v>-1</v>
      </c>
      <c r="AL89" s="1">
        <v>0</v>
      </c>
      <c r="AM89" s="1">
        <v>0</v>
      </c>
      <c r="AN89" s="1">
        <v>0</v>
      </c>
      <c r="AO89" s="1">
        <f>'CALCOLO ROTTA'!$B$8</f>
        <v>45.863106000000002</v>
      </c>
      <c r="AP89" s="1">
        <f>'CALCOLO ROTTA'!$B$9</f>
        <v>10.767867000000001</v>
      </c>
      <c r="AQ89" s="1">
        <v>1</v>
      </c>
      <c r="AR89" s="1">
        <v>0</v>
      </c>
      <c r="AS89" s="1">
        <v>-1</v>
      </c>
      <c r="AT89" s="1">
        <v>-1</v>
      </c>
    </row>
    <row r="90" spans="1:46" x14ac:dyDescent="0.25">
      <c r="A90" s="1" t="str">
        <f>'CALCOLO ROTTA'!H138</f>
        <v/>
      </c>
      <c r="B90" s="1" t="str">
        <f>'CALCOLO ROTTA'!I138</f>
        <v/>
      </c>
      <c r="C90" s="24" t="str">
        <f>IF(A90="","",'CALCOLO ROTTA'!J138)</f>
        <v/>
      </c>
      <c r="D90" s="1">
        <v>0</v>
      </c>
      <c r="E90" s="1">
        <v>0.2</v>
      </c>
      <c r="F90" s="1">
        <v>0</v>
      </c>
      <c r="G90" s="1">
        <v>0</v>
      </c>
      <c r="H90" s="1">
        <v>0</v>
      </c>
      <c r="I90" s="1">
        <v>-1</v>
      </c>
      <c r="J90" s="1">
        <v>0</v>
      </c>
      <c r="K90" s="1">
        <v>-1</v>
      </c>
      <c r="L90" s="1">
        <v>0</v>
      </c>
      <c r="M90" s="1">
        <v>-1</v>
      </c>
      <c r="N90" s="1">
        <v>0</v>
      </c>
      <c r="O90" s="1">
        <v>-1</v>
      </c>
      <c r="P90" s="1">
        <v>0</v>
      </c>
      <c r="Q90" s="1">
        <v>-1</v>
      </c>
      <c r="R90" s="1">
        <v>0</v>
      </c>
      <c r="S90" s="1">
        <v>-1</v>
      </c>
      <c r="T90" s="1">
        <v>0</v>
      </c>
      <c r="U90" s="1">
        <v>-1</v>
      </c>
      <c r="V90" s="1">
        <v>0</v>
      </c>
      <c r="W90" s="1">
        <v>-1</v>
      </c>
      <c r="X90" s="1">
        <v>0</v>
      </c>
      <c r="Y90" s="1">
        <v>-1</v>
      </c>
      <c r="Z90" s="1">
        <v>0</v>
      </c>
      <c r="AA90" s="1">
        <v>-1</v>
      </c>
      <c r="AB90" s="1">
        <v>0</v>
      </c>
      <c r="AC90" s="1">
        <v>-1</v>
      </c>
      <c r="AD90" s="1">
        <v>0</v>
      </c>
      <c r="AE90" s="1">
        <v>-1</v>
      </c>
      <c r="AF90" s="1">
        <v>0</v>
      </c>
      <c r="AG90" s="1">
        <v>-1</v>
      </c>
      <c r="AH90" s="1">
        <v>0</v>
      </c>
      <c r="AI90" s="1">
        <v>-1</v>
      </c>
      <c r="AJ90" s="1">
        <v>0</v>
      </c>
      <c r="AK90" s="1">
        <v>-1</v>
      </c>
      <c r="AL90" s="1">
        <v>0</v>
      </c>
      <c r="AM90" s="1">
        <v>0</v>
      </c>
      <c r="AN90" s="1">
        <v>0</v>
      </c>
      <c r="AO90" s="1">
        <f>'CALCOLO ROTTA'!$B$8</f>
        <v>45.863106000000002</v>
      </c>
      <c r="AP90" s="1">
        <f>'CALCOLO ROTTA'!$B$9</f>
        <v>10.767867000000001</v>
      </c>
      <c r="AQ90" s="1">
        <v>1</v>
      </c>
      <c r="AR90" s="1">
        <v>0</v>
      </c>
      <c r="AS90" s="1">
        <v>-1</v>
      </c>
      <c r="AT90" s="1">
        <v>-1</v>
      </c>
    </row>
    <row r="91" spans="1:46" x14ac:dyDescent="0.25">
      <c r="A91" s="1" t="str">
        <f>'CALCOLO ROTTA'!H139</f>
        <v/>
      </c>
      <c r="B91" s="1" t="str">
        <f>'CALCOLO ROTTA'!I139</f>
        <v/>
      </c>
      <c r="C91" s="24" t="str">
        <f>IF(A91="","",'CALCOLO ROTTA'!J139)</f>
        <v/>
      </c>
      <c r="D91" s="1">
        <v>0</v>
      </c>
      <c r="E91" s="1">
        <v>0.2</v>
      </c>
      <c r="F91" s="1">
        <v>0</v>
      </c>
      <c r="G91" s="1">
        <v>0</v>
      </c>
      <c r="H91" s="1">
        <v>0</v>
      </c>
      <c r="I91" s="1">
        <v>-1</v>
      </c>
      <c r="J91" s="1">
        <v>0</v>
      </c>
      <c r="K91" s="1">
        <v>-1</v>
      </c>
      <c r="L91" s="1">
        <v>0</v>
      </c>
      <c r="M91" s="1">
        <v>-1</v>
      </c>
      <c r="N91" s="1">
        <v>0</v>
      </c>
      <c r="O91" s="1">
        <v>-1</v>
      </c>
      <c r="P91" s="1">
        <v>0</v>
      </c>
      <c r="Q91" s="1">
        <v>-1</v>
      </c>
      <c r="R91" s="1">
        <v>0</v>
      </c>
      <c r="S91" s="1">
        <v>-1</v>
      </c>
      <c r="T91" s="1">
        <v>0</v>
      </c>
      <c r="U91" s="1">
        <v>-1</v>
      </c>
      <c r="V91" s="1">
        <v>0</v>
      </c>
      <c r="W91" s="1">
        <v>-1</v>
      </c>
      <c r="X91" s="1">
        <v>0</v>
      </c>
      <c r="Y91" s="1">
        <v>-1</v>
      </c>
      <c r="Z91" s="1">
        <v>0</v>
      </c>
      <c r="AA91" s="1">
        <v>-1</v>
      </c>
      <c r="AB91" s="1">
        <v>0</v>
      </c>
      <c r="AC91" s="1">
        <v>-1</v>
      </c>
      <c r="AD91" s="1">
        <v>0</v>
      </c>
      <c r="AE91" s="1">
        <v>-1</v>
      </c>
      <c r="AF91" s="1">
        <v>0</v>
      </c>
      <c r="AG91" s="1">
        <v>-1</v>
      </c>
      <c r="AH91" s="1">
        <v>0</v>
      </c>
      <c r="AI91" s="1">
        <v>-1</v>
      </c>
      <c r="AJ91" s="1">
        <v>0</v>
      </c>
      <c r="AK91" s="1">
        <v>-1</v>
      </c>
      <c r="AL91" s="1">
        <v>0</v>
      </c>
      <c r="AM91" s="1">
        <v>0</v>
      </c>
      <c r="AN91" s="1">
        <v>0</v>
      </c>
      <c r="AO91" s="1">
        <f>'CALCOLO ROTTA'!$B$8</f>
        <v>45.863106000000002</v>
      </c>
      <c r="AP91" s="1">
        <f>'CALCOLO ROTTA'!$B$9</f>
        <v>10.767867000000001</v>
      </c>
      <c r="AQ91" s="1">
        <v>1</v>
      </c>
      <c r="AR91" s="1">
        <v>0</v>
      </c>
      <c r="AS91" s="1">
        <v>-1</v>
      </c>
      <c r="AT91" s="1">
        <v>-1</v>
      </c>
    </row>
    <row r="92" spans="1:46" x14ac:dyDescent="0.25">
      <c r="A92" s="1" t="str">
        <f>'CALCOLO ROTTA'!H140</f>
        <v/>
      </c>
      <c r="B92" s="1" t="str">
        <f>'CALCOLO ROTTA'!I140</f>
        <v/>
      </c>
      <c r="C92" s="24" t="str">
        <f>IF(A92="","",'CALCOLO ROTTA'!J140)</f>
        <v/>
      </c>
      <c r="D92" s="1">
        <v>0</v>
      </c>
      <c r="E92" s="1">
        <v>0.2</v>
      </c>
      <c r="F92" s="1">
        <v>0</v>
      </c>
      <c r="G92" s="1">
        <v>0</v>
      </c>
      <c r="H92" s="1">
        <v>0</v>
      </c>
      <c r="I92" s="1">
        <v>-1</v>
      </c>
      <c r="J92" s="1">
        <v>0</v>
      </c>
      <c r="K92" s="1">
        <v>-1</v>
      </c>
      <c r="L92" s="1">
        <v>0</v>
      </c>
      <c r="M92" s="1">
        <v>-1</v>
      </c>
      <c r="N92" s="1">
        <v>0</v>
      </c>
      <c r="O92" s="1">
        <v>-1</v>
      </c>
      <c r="P92" s="1">
        <v>0</v>
      </c>
      <c r="Q92" s="1">
        <v>-1</v>
      </c>
      <c r="R92" s="1">
        <v>0</v>
      </c>
      <c r="S92" s="1">
        <v>-1</v>
      </c>
      <c r="T92" s="1">
        <v>0</v>
      </c>
      <c r="U92" s="1">
        <v>-1</v>
      </c>
      <c r="V92" s="1">
        <v>0</v>
      </c>
      <c r="W92" s="1">
        <v>-1</v>
      </c>
      <c r="X92" s="1">
        <v>0</v>
      </c>
      <c r="Y92" s="1">
        <v>-1</v>
      </c>
      <c r="Z92" s="1">
        <v>0</v>
      </c>
      <c r="AA92" s="1">
        <v>-1</v>
      </c>
      <c r="AB92" s="1">
        <v>0</v>
      </c>
      <c r="AC92" s="1">
        <v>-1</v>
      </c>
      <c r="AD92" s="1">
        <v>0</v>
      </c>
      <c r="AE92" s="1">
        <v>-1</v>
      </c>
      <c r="AF92" s="1">
        <v>0</v>
      </c>
      <c r="AG92" s="1">
        <v>-1</v>
      </c>
      <c r="AH92" s="1">
        <v>0</v>
      </c>
      <c r="AI92" s="1">
        <v>-1</v>
      </c>
      <c r="AJ92" s="1">
        <v>0</v>
      </c>
      <c r="AK92" s="1">
        <v>-1</v>
      </c>
      <c r="AL92" s="1">
        <v>0</v>
      </c>
      <c r="AM92" s="1">
        <v>0</v>
      </c>
      <c r="AN92" s="1">
        <v>0</v>
      </c>
      <c r="AO92" s="1">
        <f>'CALCOLO ROTTA'!$B$8</f>
        <v>45.863106000000002</v>
      </c>
      <c r="AP92" s="1">
        <f>'CALCOLO ROTTA'!$B$9</f>
        <v>10.767867000000001</v>
      </c>
      <c r="AQ92" s="1">
        <v>1</v>
      </c>
      <c r="AR92" s="1">
        <v>0</v>
      </c>
      <c r="AS92" s="1">
        <v>-1</v>
      </c>
      <c r="AT92" s="1">
        <v>-1</v>
      </c>
    </row>
    <row r="93" spans="1:46" x14ac:dyDescent="0.25">
      <c r="A93" s="1" t="str">
        <f>'CALCOLO ROTTA'!H141</f>
        <v/>
      </c>
      <c r="B93" s="1" t="str">
        <f>'CALCOLO ROTTA'!I141</f>
        <v/>
      </c>
      <c r="C93" s="24" t="str">
        <f>IF(A93="","",'CALCOLO ROTTA'!J141)</f>
        <v/>
      </c>
      <c r="D93" s="1">
        <v>0</v>
      </c>
      <c r="E93" s="1">
        <v>0.2</v>
      </c>
      <c r="F93" s="1">
        <v>0</v>
      </c>
      <c r="G93" s="1">
        <v>0</v>
      </c>
      <c r="H93" s="1">
        <v>0</v>
      </c>
      <c r="I93" s="1">
        <v>-1</v>
      </c>
      <c r="J93" s="1">
        <v>0</v>
      </c>
      <c r="K93" s="1">
        <v>-1</v>
      </c>
      <c r="L93" s="1">
        <v>0</v>
      </c>
      <c r="M93" s="1">
        <v>-1</v>
      </c>
      <c r="N93" s="1">
        <v>0</v>
      </c>
      <c r="O93" s="1">
        <v>-1</v>
      </c>
      <c r="P93" s="1">
        <v>0</v>
      </c>
      <c r="Q93" s="1">
        <v>-1</v>
      </c>
      <c r="R93" s="1">
        <v>0</v>
      </c>
      <c r="S93" s="1">
        <v>-1</v>
      </c>
      <c r="T93" s="1">
        <v>0</v>
      </c>
      <c r="U93" s="1">
        <v>-1</v>
      </c>
      <c r="V93" s="1">
        <v>0</v>
      </c>
      <c r="W93" s="1">
        <v>-1</v>
      </c>
      <c r="X93" s="1">
        <v>0</v>
      </c>
      <c r="Y93" s="1">
        <v>-1</v>
      </c>
      <c r="Z93" s="1">
        <v>0</v>
      </c>
      <c r="AA93" s="1">
        <v>-1</v>
      </c>
      <c r="AB93" s="1">
        <v>0</v>
      </c>
      <c r="AC93" s="1">
        <v>-1</v>
      </c>
      <c r="AD93" s="1">
        <v>0</v>
      </c>
      <c r="AE93" s="1">
        <v>-1</v>
      </c>
      <c r="AF93" s="1">
        <v>0</v>
      </c>
      <c r="AG93" s="1">
        <v>-1</v>
      </c>
      <c r="AH93" s="1">
        <v>0</v>
      </c>
      <c r="AI93" s="1">
        <v>-1</v>
      </c>
      <c r="AJ93" s="1">
        <v>0</v>
      </c>
      <c r="AK93" s="1">
        <v>-1</v>
      </c>
      <c r="AL93" s="1">
        <v>0</v>
      </c>
      <c r="AM93" s="1">
        <v>0</v>
      </c>
      <c r="AN93" s="1">
        <v>0</v>
      </c>
      <c r="AO93" s="1">
        <f>'CALCOLO ROTTA'!$B$8</f>
        <v>45.863106000000002</v>
      </c>
      <c r="AP93" s="1">
        <f>'CALCOLO ROTTA'!$B$9</f>
        <v>10.767867000000001</v>
      </c>
      <c r="AQ93" s="1">
        <v>1</v>
      </c>
      <c r="AR93" s="1">
        <v>0</v>
      </c>
      <c r="AS93" s="1">
        <v>-1</v>
      </c>
      <c r="AT93" s="1">
        <v>-1</v>
      </c>
    </row>
    <row r="94" spans="1:46" x14ac:dyDescent="0.25">
      <c r="A94" s="1" t="str">
        <f>'CALCOLO ROTTA'!H142</f>
        <v/>
      </c>
      <c r="B94" s="1" t="str">
        <f>'CALCOLO ROTTA'!I142</f>
        <v/>
      </c>
      <c r="C94" s="24" t="str">
        <f>IF(A94="","",'CALCOLO ROTTA'!J142)</f>
        <v/>
      </c>
      <c r="D94" s="1">
        <v>0</v>
      </c>
      <c r="E94" s="1">
        <v>0.2</v>
      </c>
      <c r="F94" s="1">
        <v>0</v>
      </c>
      <c r="G94" s="1">
        <v>0</v>
      </c>
      <c r="H94" s="1">
        <v>0</v>
      </c>
      <c r="I94" s="1">
        <v>-1</v>
      </c>
      <c r="J94" s="1">
        <v>0</v>
      </c>
      <c r="K94" s="1">
        <v>-1</v>
      </c>
      <c r="L94" s="1">
        <v>0</v>
      </c>
      <c r="M94" s="1">
        <v>-1</v>
      </c>
      <c r="N94" s="1">
        <v>0</v>
      </c>
      <c r="O94" s="1">
        <v>-1</v>
      </c>
      <c r="P94" s="1">
        <v>0</v>
      </c>
      <c r="Q94" s="1">
        <v>-1</v>
      </c>
      <c r="R94" s="1">
        <v>0</v>
      </c>
      <c r="S94" s="1">
        <v>-1</v>
      </c>
      <c r="T94" s="1">
        <v>0</v>
      </c>
      <c r="U94" s="1">
        <v>-1</v>
      </c>
      <c r="V94" s="1">
        <v>0</v>
      </c>
      <c r="W94" s="1">
        <v>-1</v>
      </c>
      <c r="X94" s="1">
        <v>0</v>
      </c>
      <c r="Y94" s="1">
        <v>-1</v>
      </c>
      <c r="Z94" s="1">
        <v>0</v>
      </c>
      <c r="AA94" s="1">
        <v>-1</v>
      </c>
      <c r="AB94" s="1">
        <v>0</v>
      </c>
      <c r="AC94" s="1">
        <v>-1</v>
      </c>
      <c r="AD94" s="1">
        <v>0</v>
      </c>
      <c r="AE94" s="1">
        <v>-1</v>
      </c>
      <c r="AF94" s="1">
        <v>0</v>
      </c>
      <c r="AG94" s="1">
        <v>-1</v>
      </c>
      <c r="AH94" s="1">
        <v>0</v>
      </c>
      <c r="AI94" s="1">
        <v>-1</v>
      </c>
      <c r="AJ94" s="1">
        <v>0</v>
      </c>
      <c r="AK94" s="1">
        <v>-1</v>
      </c>
      <c r="AL94" s="1">
        <v>0</v>
      </c>
      <c r="AM94" s="1">
        <v>0</v>
      </c>
      <c r="AN94" s="1">
        <v>0</v>
      </c>
      <c r="AO94" s="1">
        <f>'CALCOLO ROTTA'!$B$8</f>
        <v>45.863106000000002</v>
      </c>
      <c r="AP94" s="1">
        <f>'CALCOLO ROTTA'!$B$9</f>
        <v>10.767867000000001</v>
      </c>
      <c r="AQ94" s="1">
        <v>1</v>
      </c>
      <c r="AR94" s="1">
        <v>0</v>
      </c>
      <c r="AS94" s="1">
        <v>-1</v>
      </c>
      <c r="AT94" s="1">
        <v>-1</v>
      </c>
    </row>
    <row r="95" spans="1:46" x14ac:dyDescent="0.25">
      <c r="A95" s="1" t="str">
        <f>'CALCOLO ROTTA'!H143</f>
        <v/>
      </c>
      <c r="B95" s="1" t="str">
        <f>'CALCOLO ROTTA'!I143</f>
        <v/>
      </c>
      <c r="C95" s="24" t="str">
        <f>IF(A95="","",'CALCOLO ROTTA'!J143)</f>
        <v/>
      </c>
      <c r="D95" s="1">
        <v>0</v>
      </c>
      <c r="E95" s="1">
        <v>0.2</v>
      </c>
      <c r="F95" s="1">
        <v>0</v>
      </c>
      <c r="G95" s="1">
        <v>0</v>
      </c>
      <c r="H95" s="1">
        <v>0</v>
      </c>
      <c r="I95" s="1">
        <v>-1</v>
      </c>
      <c r="J95" s="1">
        <v>0</v>
      </c>
      <c r="K95" s="1">
        <v>-1</v>
      </c>
      <c r="L95" s="1">
        <v>0</v>
      </c>
      <c r="M95" s="1">
        <v>-1</v>
      </c>
      <c r="N95" s="1">
        <v>0</v>
      </c>
      <c r="O95" s="1">
        <v>-1</v>
      </c>
      <c r="P95" s="1">
        <v>0</v>
      </c>
      <c r="Q95" s="1">
        <v>-1</v>
      </c>
      <c r="R95" s="1">
        <v>0</v>
      </c>
      <c r="S95" s="1">
        <v>-1</v>
      </c>
      <c r="T95" s="1">
        <v>0</v>
      </c>
      <c r="U95" s="1">
        <v>-1</v>
      </c>
      <c r="V95" s="1">
        <v>0</v>
      </c>
      <c r="W95" s="1">
        <v>-1</v>
      </c>
      <c r="X95" s="1">
        <v>0</v>
      </c>
      <c r="Y95" s="1">
        <v>-1</v>
      </c>
      <c r="Z95" s="1">
        <v>0</v>
      </c>
      <c r="AA95" s="1">
        <v>-1</v>
      </c>
      <c r="AB95" s="1">
        <v>0</v>
      </c>
      <c r="AC95" s="1">
        <v>-1</v>
      </c>
      <c r="AD95" s="1">
        <v>0</v>
      </c>
      <c r="AE95" s="1">
        <v>-1</v>
      </c>
      <c r="AF95" s="1">
        <v>0</v>
      </c>
      <c r="AG95" s="1">
        <v>-1</v>
      </c>
      <c r="AH95" s="1">
        <v>0</v>
      </c>
      <c r="AI95" s="1">
        <v>-1</v>
      </c>
      <c r="AJ95" s="1">
        <v>0</v>
      </c>
      <c r="AK95" s="1">
        <v>-1</v>
      </c>
      <c r="AL95" s="1">
        <v>0</v>
      </c>
      <c r="AM95" s="1">
        <v>0</v>
      </c>
      <c r="AN95" s="1">
        <v>0</v>
      </c>
      <c r="AO95" s="1">
        <f>'CALCOLO ROTTA'!$B$8</f>
        <v>45.863106000000002</v>
      </c>
      <c r="AP95" s="1">
        <f>'CALCOLO ROTTA'!$B$9</f>
        <v>10.767867000000001</v>
      </c>
      <c r="AQ95" s="1">
        <v>1</v>
      </c>
      <c r="AR95" s="1">
        <v>0</v>
      </c>
      <c r="AS95" s="1">
        <v>-1</v>
      </c>
      <c r="AT95" s="1">
        <v>-1</v>
      </c>
    </row>
    <row r="96" spans="1:46" x14ac:dyDescent="0.25">
      <c r="A96" s="1" t="str">
        <f>'CALCOLO ROTTA'!H144</f>
        <v/>
      </c>
      <c r="B96" s="1" t="str">
        <f>'CALCOLO ROTTA'!I144</f>
        <v/>
      </c>
      <c r="C96" s="24" t="str">
        <f>IF(A96="","",'CALCOLO ROTTA'!J144)</f>
        <v/>
      </c>
      <c r="D96" s="1">
        <v>0</v>
      </c>
      <c r="E96" s="1">
        <v>0.2</v>
      </c>
      <c r="F96" s="1">
        <v>0</v>
      </c>
      <c r="G96" s="1">
        <v>0</v>
      </c>
      <c r="H96" s="1">
        <v>0</v>
      </c>
      <c r="I96" s="1">
        <v>-1</v>
      </c>
      <c r="J96" s="1">
        <v>0</v>
      </c>
      <c r="K96" s="1">
        <v>-1</v>
      </c>
      <c r="L96" s="1">
        <v>0</v>
      </c>
      <c r="M96" s="1">
        <v>-1</v>
      </c>
      <c r="N96" s="1">
        <v>0</v>
      </c>
      <c r="O96" s="1">
        <v>-1</v>
      </c>
      <c r="P96" s="1">
        <v>0</v>
      </c>
      <c r="Q96" s="1">
        <v>-1</v>
      </c>
      <c r="R96" s="1">
        <v>0</v>
      </c>
      <c r="S96" s="1">
        <v>-1</v>
      </c>
      <c r="T96" s="1">
        <v>0</v>
      </c>
      <c r="U96" s="1">
        <v>-1</v>
      </c>
      <c r="V96" s="1">
        <v>0</v>
      </c>
      <c r="W96" s="1">
        <v>-1</v>
      </c>
      <c r="X96" s="1">
        <v>0</v>
      </c>
      <c r="Y96" s="1">
        <v>-1</v>
      </c>
      <c r="Z96" s="1">
        <v>0</v>
      </c>
      <c r="AA96" s="1">
        <v>-1</v>
      </c>
      <c r="AB96" s="1">
        <v>0</v>
      </c>
      <c r="AC96" s="1">
        <v>-1</v>
      </c>
      <c r="AD96" s="1">
        <v>0</v>
      </c>
      <c r="AE96" s="1">
        <v>-1</v>
      </c>
      <c r="AF96" s="1">
        <v>0</v>
      </c>
      <c r="AG96" s="1">
        <v>-1</v>
      </c>
      <c r="AH96" s="1">
        <v>0</v>
      </c>
      <c r="AI96" s="1">
        <v>-1</v>
      </c>
      <c r="AJ96" s="1">
        <v>0</v>
      </c>
      <c r="AK96" s="1">
        <v>-1</v>
      </c>
      <c r="AL96" s="1">
        <v>0</v>
      </c>
      <c r="AM96" s="1">
        <v>0</v>
      </c>
      <c r="AN96" s="1">
        <v>0</v>
      </c>
      <c r="AO96" s="1">
        <f>'CALCOLO ROTTA'!$B$8</f>
        <v>45.863106000000002</v>
      </c>
      <c r="AP96" s="1">
        <f>'CALCOLO ROTTA'!$B$9</f>
        <v>10.767867000000001</v>
      </c>
      <c r="AQ96" s="1">
        <v>1</v>
      </c>
      <c r="AR96" s="1">
        <v>0</v>
      </c>
      <c r="AS96" s="1">
        <v>-1</v>
      </c>
      <c r="AT96" s="1">
        <v>-1</v>
      </c>
    </row>
    <row r="97" spans="1:46" x14ac:dyDescent="0.25">
      <c r="A97" s="1" t="str">
        <f>'CALCOLO ROTTA'!H145</f>
        <v/>
      </c>
      <c r="B97" s="1" t="str">
        <f>'CALCOLO ROTTA'!I145</f>
        <v/>
      </c>
      <c r="C97" s="24" t="str">
        <f>IF(A97="","",'CALCOLO ROTTA'!J145)</f>
        <v/>
      </c>
      <c r="D97" s="1">
        <v>0</v>
      </c>
      <c r="E97" s="1">
        <v>0.2</v>
      </c>
      <c r="F97" s="1">
        <v>0</v>
      </c>
      <c r="G97" s="1">
        <v>0</v>
      </c>
      <c r="H97" s="1">
        <v>0</v>
      </c>
      <c r="I97" s="1">
        <v>-1</v>
      </c>
      <c r="J97" s="1">
        <v>0</v>
      </c>
      <c r="K97" s="1">
        <v>-1</v>
      </c>
      <c r="L97" s="1">
        <v>0</v>
      </c>
      <c r="M97" s="1">
        <v>-1</v>
      </c>
      <c r="N97" s="1">
        <v>0</v>
      </c>
      <c r="O97" s="1">
        <v>-1</v>
      </c>
      <c r="P97" s="1">
        <v>0</v>
      </c>
      <c r="Q97" s="1">
        <v>-1</v>
      </c>
      <c r="R97" s="1">
        <v>0</v>
      </c>
      <c r="S97" s="1">
        <v>-1</v>
      </c>
      <c r="T97" s="1">
        <v>0</v>
      </c>
      <c r="U97" s="1">
        <v>-1</v>
      </c>
      <c r="V97" s="1">
        <v>0</v>
      </c>
      <c r="W97" s="1">
        <v>-1</v>
      </c>
      <c r="X97" s="1">
        <v>0</v>
      </c>
      <c r="Y97" s="1">
        <v>-1</v>
      </c>
      <c r="Z97" s="1">
        <v>0</v>
      </c>
      <c r="AA97" s="1">
        <v>-1</v>
      </c>
      <c r="AB97" s="1">
        <v>0</v>
      </c>
      <c r="AC97" s="1">
        <v>-1</v>
      </c>
      <c r="AD97" s="1">
        <v>0</v>
      </c>
      <c r="AE97" s="1">
        <v>-1</v>
      </c>
      <c r="AF97" s="1">
        <v>0</v>
      </c>
      <c r="AG97" s="1">
        <v>-1</v>
      </c>
      <c r="AH97" s="1">
        <v>0</v>
      </c>
      <c r="AI97" s="1">
        <v>-1</v>
      </c>
      <c r="AJ97" s="1">
        <v>0</v>
      </c>
      <c r="AK97" s="1">
        <v>-1</v>
      </c>
      <c r="AL97" s="1">
        <v>0</v>
      </c>
      <c r="AM97" s="1">
        <v>0</v>
      </c>
      <c r="AN97" s="1">
        <v>0</v>
      </c>
      <c r="AO97" s="1">
        <f>'CALCOLO ROTTA'!$B$8</f>
        <v>45.863106000000002</v>
      </c>
      <c r="AP97" s="1">
        <f>'CALCOLO ROTTA'!$B$9</f>
        <v>10.767867000000001</v>
      </c>
      <c r="AQ97" s="1">
        <v>1</v>
      </c>
      <c r="AR97" s="1">
        <v>0</v>
      </c>
      <c r="AS97" s="1">
        <v>-1</v>
      </c>
      <c r="AT97" s="1">
        <v>-1</v>
      </c>
    </row>
    <row r="98" spans="1:46" x14ac:dyDescent="0.25">
      <c r="A98" s="1" t="str">
        <f>'CALCOLO ROTTA'!H146</f>
        <v/>
      </c>
      <c r="B98" s="1" t="str">
        <f>'CALCOLO ROTTA'!I146</f>
        <v/>
      </c>
      <c r="C98" s="24" t="str">
        <f>IF(A98="","",'CALCOLO ROTTA'!J146)</f>
        <v/>
      </c>
      <c r="D98" s="1">
        <v>0</v>
      </c>
      <c r="E98" s="1">
        <v>0.2</v>
      </c>
      <c r="F98" s="1">
        <v>0</v>
      </c>
      <c r="G98" s="1">
        <v>0</v>
      </c>
      <c r="H98" s="1">
        <v>0</v>
      </c>
      <c r="I98" s="1">
        <v>-1</v>
      </c>
      <c r="J98" s="1">
        <v>0</v>
      </c>
      <c r="K98" s="1">
        <v>-1</v>
      </c>
      <c r="L98" s="1">
        <v>0</v>
      </c>
      <c r="M98" s="1">
        <v>-1</v>
      </c>
      <c r="N98" s="1">
        <v>0</v>
      </c>
      <c r="O98" s="1">
        <v>-1</v>
      </c>
      <c r="P98" s="1">
        <v>0</v>
      </c>
      <c r="Q98" s="1">
        <v>-1</v>
      </c>
      <c r="R98" s="1">
        <v>0</v>
      </c>
      <c r="S98" s="1">
        <v>-1</v>
      </c>
      <c r="T98" s="1">
        <v>0</v>
      </c>
      <c r="U98" s="1">
        <v>-1</v>
      </c>
      <c r="V98" s="1">
        <v>0</v>
      </c>
      <c r="W98" s="1">
        <v>-1</v>
      </c>
      <c r="X98" s="1">
        <v>0</v>
      </c>
      <c r="Y98" s="1">
        <v>-1</v>
      </c>
      <c r="Z98" s="1">
        <v>0</v>
      </c>
      <c r="AA98" s="1">
        <v>-1</v>
      </c>
      <c r="AB98" s="1">
        <v>0</v>
      </c>
      <c r="AC98" s="1">
        <v>-1</v>
      </c>
      <c r="AD98" s="1">
        <v>0</v>
      </c>
      <c r="AE98" s="1">
        <v>-1</v>
      </c>
      <c r="AF98" s="1">
        <v>0</v>
      </c>
      <c r="AG98" s="1">
        <v>-1</v>
      </c>
      <c r="AH98" s="1">
        <v>0</v>
      </c>
      <c r="AI98" s="1">
        <v>-1</v>
      </c>
      <c r="AJ98" s="1">
        <v>0</v>
      </c>
      <c r="AK98" s="1">
        <v>-1</v>
      </c>
      <c r="AL98" s="1">
        <v>0</v>
      </c>
      <c r="AM98" s="1">
        <v>0</v>
      </c>
      <c r="AN98" s="1">
        <v>0</v>
      </c>
      <c r="AO98" s="1">
        <f>'CALCOLO ROTTA'!$B$8</f>
        <v>45.863106000000002</v>
      </c>
      <c r="AP98" s="1">
        <f>'CALCOLO ROTTA'!$B$9</f>
        <v>10.767867000000001</v>
      </c>
      <c r="AQ98" s="1">
        <v>1</v>
      </c>
      <c r="AR98" s="1">
        <v>0</v>
      </c>
      <c r="AS98" s="1">
        <v>-1</v>
      </c>
      <c r="AT98" s="1">
        <v>-1</v>
      </c>
    </row>
    <row r="99" spans="1:46" x14ac:dyDescent="0.25">
      <c r="A99" s="1" t="str">
        <f>'CALCOLO ROTTA'!H147</f>
        <v/>
      </c>
      <c r="B99" s="1" t="str">
        <f>'CALCOLO ROTTA'!I147</f>
        <v/>
      </c>
      <c r="C99" s="24" t="str">
        <f>IF(A99="","",'CALCOLO ROTTA'!J147)</f>
        <v/>
      </c>
      <c r="D99" s="1">
        <v>0</v>
      </c>
      <c r="E99" s="1">
        <v>0.2</v>
      </c>
      <c r="F99" s="1">
        <v>0</v>
      </c>
      <c r="G99" s="1">
        <v>0</v>
      </c>
      <c r="H99" s="1">
        <v>0</v>
      </c>
      <c r="I99" s="1">
        <v>-1</v>
      </c>
      <c r="J99" s="1">
        <v>0</v>
      </c>
      <c r="K99" s="1">
        <v>-1</v>
      </c>
      <c r="L99" s="1">
        <v>0</v>
      </c>
      <c r="M99" s="1">
        <v>-1</v>
      </c>
      <c r="N99" s="1">
        <v>0</v>
      </c>
      <c r="O99" s="1">
        <v>-1</v>
      </c>
      <c r="P99" s="1">
        <v>0</v>
      </c>
      <c r="Q99" s="1">
        <v>-1</v>
      </c>
      <c r="R99" s="1">
        <v>0</v>
      </c>
      <c r="S99" s="1">
        <v>-1</v>
      </c>
      <c r="T99" s="1">
        <v>0</v>
      </c>
      <c r="U99" s="1">
        <v>-1</v>
      </c>
      <c r="V99" s="1">
        <v>0</v>
      </c>
      <c r="W99" s="1">
        <v>-1</v>
      </c>
      <c r="X99" s="1">
        <v>0</v>
      </c>
      <c r="Y99" s="1">
        <v>-1</v>
      </c>
      <c r="Z99" s="1">
        <v>0</v>
      </c>
      <c r="AA99" s="1">
        <v>-1</v>
      </c>
      <c r="AB99" s="1">
        <v>0</v>
      </c>
      <c r="AC99" s="1">
        <v>-1</v>
      </c>
      <c r="AD99" s="1">
        <v>0</v>
      </c>
      <c r="AE99" s="1">
        <v>-1</v>
      </c>
      <c r="AF99" s="1">
        <v>0</v>
      </c>
      <c r="AG99" s="1">
        <v>-1</v>
      </c>
      <c r="AH99" s="1">
        <v>0</v>
      </c>
      <c r="AI99" s="1">
        <v>-1</v>
      </c>
      <c r="AJ99" s="1">
        <v>0</v>
      </c>
      <c r="AK99" s="1">
        <v>-1</v>
      </c>
      <c r="AL99" s="1">
        <v>0</v>
      </c>
      <c r="AM99" s="1">
        <v>0</v>
      </c>
      <c r="AN99" s="1">
        <v>0</v>
      </c>
      <c r="AO99" s="1">
        <f>'CALCOLO ROTTA'!$B$8</f>
        <v>45.863106000000002</v>
      </c>
      <c r="AP99" s="1">
        <f>'CALCOLO ROTTA'!$B$9</f>
        <v>10.767867000000001</v>
      </c>
      <c r="AQ99" s="1">
        <v>1</v>
      </c>
      <c r="AR99" s="1">
        <v>0</v>
      </c>
      <c r="AS99" s="1">
        <v>-1</v>
      </c>
      <c r="AT99" s="1">
        <v>-1</v>
      </c>
    </row>
    <row r="100" spans="1:46" x14ac:dyDescent="0.25">
      <c r="A100" s="1" t="str">
        <f>'CALCOLO ROTTA'!H148</f>
        <v/>
      </c>
      <c r="B100" s="1" t="str">
        <f>'CALCOLO ROTTA'!I148</f>
        <v/>
      </c>
      <c r="C100" s="24" t="str">
        <f>IF(A100="","",'CALCOLO ROTTA'!J148)</f>
        <v/>
      </c>
      <c r="D100" s="1">
        <v>0</v>
      </c>
      <c r="E100" s="1">
        <v>0.2</v>
      </c>
      <c r="F100" s="1">
        <v>0</v>
      </c>
      <c r="G100" s="1">
        <v>0</v>
      </c>
      <c r="H100" s="1">
        <v>0</v>
      </c>
      <c r="I100" s="1">
        <v>-1</v>
      </c>
      <c r="J100" s="1">
        <v>0</v>
      </c>
      <c r="K100" s="1">
        <v>-1</v>
      </c>
      <c r="L100" s="1">
        <v>0</v>
      </c>
      <c r="M100" s="1">
        <v>-1</v>
      </c>
      <c r="N100" s="1">
        <v>0</v>
      </c>
      <c r="O100" s="1">
        <v>-1</v>
      </c>
      <c r="P100" s="1">
        <v>0</v>
      </c>
      <c r="Q100" s="1">
        <v>-1</v>
      </c>
      <c r="R100" s="1">
        <v>0</v>
      </c>
      <c r="S100" s="1">
        <v>-1</v>
      </c>
      <c r="T100" s="1">
        <v>0</v>
      </c>
      <c r="U100" s="1">
        <v>-1</v>
      </c>
      <c r="V100" s="1">
        <v>0</v>
      </c>
      <c r="W100" s="1">
        <v>-1</v>
      </c>
      <c r="X100" s="1">
        <v>0</v>
      </c>
      <c r="Y100" s="1">
        <v>-1</v>
      </c>
      <c r="Z100" s="1">
        <v>0</v>
      </c>
      <c r="AA100" s="1">
        <v>-1</v>
      </c>
      <c r="AB100" s="1">
        <v>0</v>
      </c>
      <c r="AC100" s="1">
        <v>-1</v>
      </c>
      <c r="AD100" s="1">
        <v>0</v>
      </c>
      <c r="AE100" s="1">
        <v>-1</v>
      </c>
      <c r="AF100" s="1">
        <v>0</v>
      </c>
      <c r="AG100" s="1">
        <v>-1</v>
      </c>
      <c r="AH100" s="1">
        <v>0</v>
      </c>
      <c r="AI100" s="1">
        <v>-1</v>
      </c>
      <c r="AJ100" s="1">
        <v>0</v>
      </c>
      <c r="AK100" s="1">
        <v>-1</v>
      </c>
      <c r="AL100" s="1">
        <v>0</v>
      </c>
      <c r="AM100" s="1">
        <v>0</v>
      </c>
      <c r="AN100" s="1">
        <v>0</v>
      </c>
      <c r="AO100" s="1">
        <f>'CALCOLO ROTTA'!$B$8</f>
        <v>45.863106000000002</v>
      </c>
      <c r="AP100" s="1">
        <f>'CALCOLO ROTTA'!$B$9</f>
        <v>10.767867000000001</v>
      </c>
      <c r="AQ100" s="1">
        <v>1</v>
      </c>
      <c r="AR100" s="1">
        <v>0</v>
      </c>
      <c r="AS100" s="1">
        <v>-1</v>
      </c>
      <c r="AT100" s="1">
        <v>-1</v>
      </c>
    </row>
  </sheetData>
  <sheetProtection password="BDE1" sheet="1" objects="1" scenarios="1" selectLockedCells="1" selectUnlockedCell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4</vt:i4>
      </vt:variant>
    </vt:vector>
  </HeadingPairs>
  <TitlesOfParts>
    <vt:vector size="4" baseType="lpstr">
      <vt:lpstr>CALCOLO ROTTA</vt:lpstr>
      <vt:lpstr>SCHEMI</vt:lpstr>
      <vt:lpstr>TIPI ROTTE</vt:lpstr>
      <vt:lpstr>MISSIONE LITCHI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Giampaolo</dc:creator>
  <cp:lastModifiedBy>Giampaolo</cp:lastModifiedBy>
  <dcterms:created xsi:type="dcterms:W3CDTF">2020-03-01T12:01:42Z</dcterms:created>
  <dcterms:modified xsi:type="dcterms:W3CDTF">2020-03-07T13:55:26Z</dcterms:modified>
</cp:coreProperties>
</file>